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65521" windowWidth="14400" windowHeight="15450" activeTab="0"/>
  </bookViews>
  <sheets>
    <sheet name="400V AC Motor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>#REF!</definedName>
    <definedName name="\C">#REF!</definedName>
    <definedName name="\G">#REF!</definedName>
    <definedName name="\O">#REF!</definedName>
    <definedName name="\P">#REF!</definedName>
    <definedName name="\R">#REF!</definedName>
    <definedName name="_Table1_In1" hidden="1">#REF!</definedName>
    <definedName name="_Table2_In1" hidden="1">#REF!</definedName>
    <definedName name="a">(('[1]Imped-values'!A$7*1.25)/(SQRT(3)*1000))+('[1]Imped-values'!A$9*1.27/1000)</definedName>
    <definedName name="A0">#REF!</definedName>
    <definedName name="anscount" hidden="1">2</definedName>
    <definedName name="b">('[1]Imped-values'!A$8/(SQRT(3)*1000)+('[1]Imped-values'!A$10/1000))</definedName>
    <definedName name="CIRCREF">[0]!CIRCREF</definedName>
    <definedName name="CO">#REF!</definedName>
    <definedName name="D">#REF!</definedName>
    <definedName name="D0">#REF!</definedName>
    <definedName name="DATA">#REF!</definedName>
    <definedName name="DIAM">#REF!</definedName>
    <definedName name="DRYWEIGHT">#REF!</definedName>
    <definedName name="E_101">#REF!</definedName>
    <definedName name="E_111">#REF!</definedName>
    <definedName name="F">#REF!</definedName>
    <definedName name="F_101">#REF!</definedName>
    <definedName name="F_102">#REF!</definedName>
    <definedName name="FIRST">#REF!</definedName>
    <definedName name="FOOTER">#REF!</definedName>
    <definedName name="FP">#REF!</definedName>
    <definedName name="full_load_current">(('[1]415V Package Loads Air'!$F$10*'[1]415V Package Loads Air'!$F$12/100)*1000)/('[1]415V Package Loads Air'!$B1*('[1]415V Package Loads Air'!A$7*'[1]415V Package Loads Air'!$D1+'[1]415V Package Loads Air'!A$8*SIN(ACOS('[1]415V Package Loads Air'!$D1))))</definedName>
    <definedName name="Gc">#REF!</definedName>
    <definedName name="GRAND_TOTAL">(TOTAL_A+TOTAL_B)/TOTAL_C</definedName>
    <definedName name="HEAT">#REF!</definedName>
    <definedName name="hW">#REF!</definedName>
    <definedName name="Kc">#REF!</definedName>
    <definedName name="KI">#REF!</definedName>
    <definedName name="KO">#REF!</definedName>
    <definedName name="LENGTH">#REF!</definedName>
    <definedName name="limcount" hidden="1">3</definedName>
    <definedName name="Line_volt">'[2]P-15101'!#REF!</definedName>
    <definedName name="M">#REF!</definedName>
    <definedName name="Macro10">#REF!</definedName>
    <definedName name="Macro4">#REF!</definedName>
    <definedName name="mhelp">'[6]Macro1'!$A$38:$A$40</definedName>
    <definedName name="mhelp2">'[6]Macro1'!$A$55:$A$57</definedName>
    <definedName name="Miller">#REF!</definedName>
    <definedName name="Mue">#REF!</definedName>
    <definedName name="ORIF_D">[0]!ORIF_D</definedName>
    <definedName name="Pd">#REF!</definedName>
    <definedName name="pipe1nb">#REF!</definedName>
    <definedName name="PIPENB">#REF!</definedName>
    <definedName name="Pr">#REF!</definedName>
    <definedName name="PRES">#REF!</definedName>
    <definedName name="PRINT">#REF!</definedName>
    <definedName name="_xlnm.Print_Area" localSheetId="0">'400V AC Motors'!$A$1:$AB$54</definedName>
    <definedName name="PRINT_AREA_MI">#REF!</definedName>
    <definedName name="Print1">#REF!</definedName>
    <definedName name="Print2">#REF!</definedName>
    <definedName name="ptype">'[6]Macro1'!$A$14:$A$16</definedName>
    <definedName name="Pu">#REF!</definedName>
    <definedName name="Pump">#REF!</definedName>
    <definedName name="Q">#REF!</definedName>
    <definedName name="RE">0.0000654</definedName>
    <definedName name="Rg">#REF!</definedName>
    <definedName name="rho">#REF!</definedName>
    <definedName name="SECOND">#REF!</definedName>
    <definedName name="sencount" hidden="1">1</definedName>
    <definedName name="ssss">#REF!</definedName>
    <definedName name="starting_current">(('[1]415V Package Loads Air'!$F$11*'[1]415V Package Loads Air'!$F$12/100)*1000)/('[1]415V Package Loads Air'!$C1*('[1]415V Package Loads Air'!A$7*'[1]415V Package Loads Air'!$E1+'[1]415V Package Loads Air'!A$8*SIN(ACOS('[1]415V Package Loads Air'!$E1))))</definedName>
    <definedName name="T">#REF!</definedName>
    <definedName name="TABLE">#REF!</definedName>
    <definedName name="TABLE2">#REF!</definedName>
    <definedName name="Tables">#REF!</definedName>
    <definedName name="TOTAL_A">-(2*RE*a+2*XE*b)</definedName>
    <definedName name="TOTAL_B">SQRT(SUMSQ(2*RE*a+2*XE*b)-4*(SUMSQ(a)+SUMSQ(b))*(SUMSQ(RE)+SUMSQ(XE)-SUMSQ('[1]Imped-values'!$G1)))</definedName>
    <definedName name="TOTAL_C">2*(SUMSQ(a)+SUMSQ(b))</definedName>
    <definedName name="TYPE">#REF!</definedName>
    <definedName name="V_101">#REF!</definedName>
    <definedName name="V_111">#REF!</definedName>
    <definedName name="V101_">#REF!</definedName>
    <definedName name="V111_">#REF!</definedName>
    <definedName name="VEL">#REF!</definedName>
    <definedName name="vent">#REF!</definedName>
    <definedName name="W">#REF!</definedName>
    <definedName name="W_FACT">#REF!</definedName>
    <definedName name="X">#REF!</definedName>
    <definedName name="x.xls">[0]!x.xls</definedName>
    <definedName name="XE">0.000192</definedName>
    <definedName name="xxxx">[0]!xxxx</definedName>
    <definedName name="YCR">#REF!</definedName>
    <definedName name="Z">#REF!</definedName>
    <definedName name="ZE">0.8</definedName>
    <definedName name="zq_syst">'[4]CASE A1 CPP'!#REF!</definedName>
  </definedNames>
  <calcPr fullCalcOnLoad="1"/>
</workbook>
</file>

<file path=xl/sharedStrings.xml><?xml version="1.0" encoding="utf-8"?>
<sst xmlns="http://schemas.openxmlformats.org/spreadsheetml/2006/main" count="293" uniqueCount="76">
  <si>
    <t>AMPACITY OF CABLES SHOWN IN THE TABLE ARE BASED ON AMB. TEMP 45 DEG C</t>
  </si>
  <si>
    <t>CONDUCTOR OPERATING TEMPERATURE</t>
  </si>
  <si>
    <t xml:space="preserve">CABLE DERATING FACTORS  </t>
  </si>
  <si>
    <t>AMBIENT AIR TEMPERATURE</t>
  </si>
  <si>
    <t>Temperature Derating Factor</t>
  </si>
  <si>
    <t>SUPPLY VOLTAGE</t>
  </si>
  <si>
    <t>V</t>
  </si>
  <si>
    <t>Grouping Factor</t>
  </si>
  <si>
    <t>FREQUENCY / NO. OF PHASES</t>
  </si>
  <si>
    <t>TOTAL DERATING FACTOR</t>
  </si>
  <si>
    <t xml:space="preserve"> CSA. mmSQ</t>
  </si>
  <si>
    <t>2x95</t>
  </si>
  <si>
    <t>2X120</t>
  </si>
  <si>
    <t>2X150</t>
  </si>
  <si>
    <t>2X185</t>
  </si>
  <si>
    <t>2X240</t>
  </si>
  <si>
    <t>3x95</t>
  </si>
  <si>
    <t>3x120</t>
  </si>
  <si>
    <t>Volt Drop  (mV/A/m) R</t>
  </si>
  <si>
    <t>Volt Drop  (mV/A/m) X</t>
  </si>
  <si>
    <t xml:space="preserve"> AMPACITY (A)</t>
  </si>
  <si>
    <t xml:space="preserve"> DERATED AMPACITY (A)</t>
  </si>
  <si>
    <t>MOTOR</t>
  </si>
  <si>
    <t>EFF</t>
  </si>
  <si>
    <t>PF</t>
  </si>
  <si>
    <t>FLA</t>
  </si>
  <si>
    <t>MAXIMUM LENGTH (M)</t>
  </si>
  <si>
    <t>(KW)</t>
  </si>
  <si>
    <t>(AMPS)</t>
  </si>
  <si>
    <t>NORMAL FONT = SIZE CONSTRAINED BY MOTOR RUNNING CONDITION</t>
  </si>
  <si>
    <t>CABLE DATA</t>
  </si>
  <si>
    <t>mV/A/m - R</t>
  </si>
  <si>
    <t>mV/A/m - X</t>
  </si>
  <si>
    <t>Size</t>
  </si>
  <si>
    <t>2 x 95</t>
  </si>
  <si>
    <t>2 x 120</t>
  </si>
  <si>
    <t>2 x 150</t>
  </si>
  <si>
    <t>2 x 185</t>
  </si>
  <si>
    <t>2 x 240</t>
  </si>
  <si>
    <t>3 x 95</t>
  </si>
  <si>
    <t>3 x 120</t>
  </si>
  <si>
    <t>PF (COS phi)</t>
  </si>
  <si>
    <t>SIN (PHI)</t>
  </si>
  <si>
    <t>LRC</t>
  </si>
  <si>
    <t>Volt Drop N</t>
  </si>
  <si>
    <t>Volt Drop ST</t>
  </si>
  <si>
    <t>L NOR</t>
  </si>
  <si>
    <t>LST</t>
  </si>
  <si>
    <t xml:space="preserve">LENGTH </t>
  </si>
  <si>
    <t>mV/A/m</t>
  </si>
  <si>
    <r>
      <t>50Hz / 3</t>
    </r>
    <r>
      <rPr>
        <sz val="8"/>
        <rFont val="Symbol"/>
        <family val="1"/>
      </rPr>
      <t>f</t>
    </r>
  </si>
  <si>
    <t>ITALICS  = SIZE CONSTRAINED BY MOTOR STARTING CONDITION</t>
  </si>
  <si>
    <t>ALLOWABLE CABLE VOLTAGE DROP</t>
  </si>
  <si>
    <t>RUNNING CONDITION</t>
  </si>
  <si>
    <t>STARTING CONDITION</t>
  </si>
  <si>
    <t>°C</t>
  </si>
  <si>
    <t>MAXIMUM CABLE LENGTH</t>
  </si>
  <si>
    <t>M</t>
  </si>
  <si>
    <t>FLA/LRC</t>
  </si>
  <si>
    <t>POWER FACTOR</t>
  </si>
  <si>
    <t>Running</t>
  </si>
  <si>
    <t>Starting</t>
  </si>
  <si>
    <t>Allowable cable volt drop %</t>
  </si>
  <si>
    <t>Allowable cable volt drop</t>
  </si>
  <si>
    <t>cos phi</t>
  </si>
  <si>
    <t>sin phi</t>
  </si>
  <si>
    <t>CABLE DATA IS TAKEN FROM DRAKA CABLE CATALOGUE  (FLEXFLAME RFOU 0.6/1kV P1/P8 Power Cable)</t>
  </si>
  <si>
    <t xml:space="preserve"> - http://www.brookcrompton.com/pdf-files/2205E_EEx_d_issue%202e.pdf</t>
  </si>
  <si>
    <t>MOTOR DATA IS TAKEN FROM BROOK CROMPTON DATA (4 POLE HIGH EFF. EExd MOTORS)</t>
  </si>
  <si>
    <r>
      <t>:</t>
    </r>
    <r>
      <rPr>
        <sz val="8"/>
        <rFont val="Arial"/>
        <family val="2"/>
      </rPr>
      <t xml:space="preserve"> = MOTOR FLA IS GREATER THAN CABLE AMPACITY</t>
    </r>
  </si>
  <si>
    <t>1)</t>
  </si>
  <si>
    <t>2)</t>
  </si>
  <si>
    <t>3)</t>
  </si>
  <si>
    <t>CABLE SIZING CHART FOR 400V MOTOR FEEDER</t>
  </si>
  <si>
    <t>NOTES TO TABLE:</t>
  </si>
  <si>
    <t>General Notes: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</si>
</sst>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000"/>
    <numFmt numFmtId="179" formatCode="0.0000"/>
    <numFmt numFmtId="180" formatCode="0.000"/>
    <numFmt numFmtId="181" formatCode="0.000000"/>
    <numFmt numFmtId="182" formatCode="0.0"/>
    <numFmt numFmtId="183" formatCode="0.0000000"/>
    <numFmt numFmtId="184" formatCode="#,##0.000_);\(#,##0.000\)"/>
    <numFmt numFmtId="185" formatCode="0_)"/>
    <numFmt numFmtId="186" formatCode="0.000%"/>
    <numFmt numFmtId="187" formatCode="0.00000%"/>
    <numFmt numFmtId="188" formatCode="0.0000%"/>
    <numFmt numFmtId="189" formatCode="#,##0.000"/>
    <numFmt numFmtId="190" formatCode="?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%"/>
    <numFmt numFmtId="195" formatCode="00\ &quot;oC&quot;"/>
    <numFmt numFmtId="196" formatCode="0\ &quot;oC&quot;"/>
    <numFmt numFmtId="197" formatCode="0\ &quot;A&quot;"/>
    <numFmt numFmtId="198" formatCode="0.000000000"/>
    <numFmt numFmtId="199" formatCode="0.00000000"/>
    <numFmt numFmtId="200" formatCode="0.0000000000"/>
    <numFmt numFmtId="201" formatCode="0.00000000000"/>
    <numFmt numFmtId="202" formatCode="0.000000000000"/>
    <numFmt numFmtId="203" formatCode="#,##0.0"/>
    <numFmt numFmtId="204" formatCode="0.00_ ;\-0.00\ "/>
    <numFmt numFmtId="205" formatCode="0_ ;\-0\ "/>
    <numFmt numFmtId="206" formatCode="##.0"/>
    <numFmt numFmtId="207" formatCode="#,##0;[Red]#,##0"/>
    <numFmt numFmtId="208" formatCode="&quot;\&quot;#,##0;[Red]&quot;\&quot;&quot;\&quot;\!\-#,##0"/>
    <numFmt numFmtId="209" formatCode="&quot;\&quot;#,##0.00;[Red]&quot;\&quot;&quot;\&quot;\!\-#,##0.00"/>
    <numFmt numFmtId="210" formatCode="#,##0_ ;\-#,##0\ "/>
    <numFmt numFmtId="211" formatCode="0.0_ ;\-0.0\ "/>
    <numFmt numFmtId="212" formatCode="#,##0.0_ ;\-#,##0.0\ "/>
    <numFmt numFmtId="213" formatCode="#,##0.00_ ;\-#,##0.00\ "/>
    <numFmt numFmtId="214" formatCode="m/d/yy"/>
    <numFmt numFmtId="215" formatCode="[$-1409]dddd\,\ d\ mmmm\ yyyy"/>
    <numFmt numFmtId="216" formatCode="_(* #,##0.0_);_(* \(#,##0.0\);_(* &quot;-&quot;??_);_(@_)"/>
    <numFmt numFmtId="217" formatCode="0.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 MT"/>
      <family val="0"/>
    </font>
    <font>
      <u val="single"/>
      <sz val="11"/>
      <color indexed="12"/>
      <name val="ＭＳ Ｐゴシック"/>
      <family val="3"/>
    </font>
    <font>
      <sz val="10"/>
      <name val="Courier"/>
      <family val="3"/>
    </font>
    <font>
      <sz val="11"/>
      <name val="ＭＳ Ｐゴシック"/>
      <family val="3"/>
    </font>
    <font>
      <b/>
      <sz val="8"/>
      <name val="Arial"/>
      <family val="2"/>
    </font>
    <font>
      <sz val="8"/>
      <name val="Arial"/>
      <family val="2"/>
    </font>
    <font>
      <sz val="8"/>
      <name val="Symbol"/>
      <family val="1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i/>
      <sz val="8"/>
      <name val="Arial"/>
      <family val="2"/>
    </font>
    <font>
      <sz val="8"/>
      <color indexed="14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1" applyBorder="0" applyAlignment="0"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>
      <alignment/>
      <protection/>
    </xf>
    <xf numFmtId="209" fontId="9" fillId="0" borderId="0" applyFont="0" applyFill="0" applyBorder="0" applyAlignment="0" applyProtection="0"/>
    <xf numFmtId="208" fontId="9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178" fontId="11" fillId="2" borderId="0" xfId="21" applyNumberFormat="1" applyFont="1" applyFill="1" applyAlignment="1">
      <alignment/>
    </xf>
    <xf numFmtId="0" fontId="11" fillId="2" borderId="0" xfId="0" applyFont="1" applyFill="1" applyAlignment="1">
      <alignment horizontal="center"/>
    </xf>
    <xf numFmtId="180" fontId="11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1" fillId="2" borderId="2" xfId="0" applyFont="1" applyFill="1" applyBorder="1" applyAlignment="1">
      <alignment/>
    </xf>
    <xf numFmtId="180" fontId="17" fillId="2" borderId="3" xfId="0" applyNumberFormat="1" applyFont="1" applyFill="1" applyBorder="1" applyAlignment="1">
      <alignment/>
    </xf>
    <xf numFmtId="2" fontId="11" fillId="2" borderId="3" xfId="0" applyNumberFormat="1" applyFont="1" applyFill="1" applyBorder="1" applyAlignment="1">
      <alignment/>
    </xf>
    <xf numFmtId="180" fontId="11" fillId="2" borderId="3" xfId="0" applyNumberFormat="1" applyFont="1" applyFill="1" applyBorder="1" applyAlignment="1">
      <alignment/>
    </xf>
    <xf numFmtId="0" fontId="11" fillId="0" borderId="0" xfId="24" applyFont="1" applyFill="1" applyAlignment="1">
      <alignment vertical="center"/>
      <protection/>
    </xf>
    <xf numFmtId="0" fontId="11" fillId="0" borderId="3" xfId="24" applyFont="1" applyFill="1" applyBorder="1" applyAlignment="1">
      <alignment vertical="center"/>
      <protection/>
    </xf>
    <xf numFmtId="194" fontId="11" fillId="0" borderId="3" xfId="21" applyNumberFormat="1" applyFont="1" applyFill="1" applyBorder="1" applyAlignment="1">
      <alignment vertical="center"/>
    </xf>
    <xf numFmtId="0" fontId="11" fillId="0" borderId="4" xfId="24" applyFont="1" applyFill="1" applyBorder="1" applyAlignment="1">
      <alignment vertical="center"/>
      <protection/>
    </xf>
    <xf numFmtId="0" fontId="11" fillId="0" borderId="5" xfId="24" applyFont="1" applyFill="1" applyBorder="1" applyAlignment="1">
      <alignment vertical="center"/>
      <protection/>
    </xf>
    <xf numFmtId="0" fontId="11" fillId="0" borderId="6" xfId="24" applyFont="1" applyFill="1" applyBorder="1" applyAlignment="1">
      <alignment vertical="center"/>
      <protection/>
    </xf>
    <xf numFmtId="0" fontId="10" fillId="0" borderId="7" xfId="24" applyFont="1" applyFill="1" applyBorder="1" applyAlignment="1">
      <alignment horizontal="center" vertical="center"/>
      <protection/>
    </xf>
    <xf numFmtId="0" fontId="10" fillId="0" borderId="8" xfId="24" applyFont="1" applyFill="1" applyBorder="1" applyAlignment="1">
      <alignment horizontal="center" vertical="center"/>
      <protection/>
    </xf>
    <xf numFmtId="0" fontId="10" fillId="0" borderId="9" xfId="24" applyFont="1" applyFill="1" applyBorder="1" applyAlignment="1">
      <alignment horizontal="center" vertical="center"/>
      <protection/>
    </xf>
    <xf numFmtId="0" fontId="11" fillId="0" borderId="10" xfId="24" applyFont="1" applyFill="1" applyBorder="1" applyAlignment="1">
      <alignment vertical="center"/>
      <protection/>
    </xf>
    <xf numFmtId="0" fontId="11" fillId="0" borderId="11" xfId="24" applyFont="1" applyFill="1" applyBorder="1" applyAlignment="1">
      <alignment vertical="center"/>
      <protection/>
    </xf>
    <xf numFmtId="0" fontId="11" fillId="0" borderId="12" xfId="24" applyFont="1" applyFill="1" applyBorder="1" applyAlignment="1">
      <alignment vertical="center"/>
      <protection/>
    </xf>
    <xf numFmtId="0" fontId="11" fillId="0" borderId="13" xfId="24" applyFont="1" applyFill="1" applyBorder="1" applyAlignment="1">
      <alignment horizontal="center" vertical="center"/>
      <protection/>
    </xf>
    <xf numFmtId="0" fontId="11" fillId="0" borderId="3" xfId="24" applyFont="1" applyFill="1" applyBorder="1" applyAlignment="1">
      <alignment horizontal="center" vertical="center"/>
      <protection/>
    </xf>
    <xf numFmtId="0" fontId="11" fillId="0" borderId="14" xfId="24" applyFont="1" applyFill="1" applyBorder="1" applyAlignment="1">
      <alignment horizontal="center" vertical="center"/>
      <protection/>
    </xf>
    <xf numFmtId="0" fontId="11" fillId="0" borderId="15" xfId="24" applyFont="1" applyFill="1" applyBorder="1" applyAlignment="1">
      <alignment vertical="center"/>
      <protection/>
    </xf>
    <xf numFmtId="0" fontId="11" fillId="0" borderId="16" xfId="24" applyFont="1" applyFill="1" applyBorder="1" applyAlignment="1">
      <alignment vertical="center"/>
      <protection/>
    </xf>
    <xf numFmtId="0" fontId="11" fillId="0" borderId="17" xfId="24" applyFont="1" applyFill="1" applyBorder="1" applyAlignment="1">
      <alignment vertical="center"/>
      <protection/>
    </xf>
    <xf numFmtId="1" fontId="11" fillId="0" borderId="18" xfId="24" applyNumberFormat="1" applyFont="1" applyFill="1" applyBorder="1" applyAlignment="1">
      <alignment horizontal="center" vertical="center"/>
      <protection/>
    </xf>
    <xf numFmtId="1" fontId="11" fillId="0" borderId="19" xfId="24" applyNumberFormat="1" applyFont="1" applyFill="1" applyBorder="1" applyAlignment="1">
      <alignment horizontal="center" vertical="center"/>
      <protection/>
    </xf>
    <xf numFmtId="1" fontId="11" fillId="0" borderId="20" xfId="24" applyNumberFormat="1" applyFont="1" applyFill="1" applyBorder="1" applyAlignment="1">
      <alignment horizontal="center" vertical="center"/>
      <protection/>
    </xf>
    <xf numFmtId="0" fontId="10" fillId="0" borderId="21" xfId="24" applyFont="1" applyFill="1" applyBorder="1" applyAlignment="1">
      <alignment horizontal="center" vertical="center"/>
      <protection/>
    </xf>
    <xf numFmtId="0" fontId="10" fillId="0" borderId="22" xfId="24" applyFont="1" applyFill="1" applyBorder="1" applyAlignment="1">
      <alignment horizontal="center" vertical="center"/>
      <protection/>
    </xf>
    <xf numFmtId="0" fontId="10" fillId="0" borderId="23" xfId="24" applyFont="1" applyFill="1" applyBorder="1" applyAlignment="1">
      <alignment horizontal="center" vertical="center"/>
      <protection/>
    </xf>
    <xf numFmtId="0" fontId="10" fillId="0" borderId="24" xfId="24" applyFont="1" applyFill="1" applyBorder="1" applyAlignment="1">
      <alignment horizontal="centerContinuous" vertical="center"/>
      <protection/>
    </xf>
    <xf numFmtId="0" fontId="10" fillId="0" borderId="25" xfId="24" applyFont="1" applyFill="1" applyBorder="1" applyAlignment="1">
      <alignment horizontal="centerContinuous" vertical="center"/>
      <protection/>
    </xf>
    <xf numFmtId="0" fontId="10" fillId="0" borderId="26" xfId="24" applyFont="1" applyFill="1" applyBorder="1" applyAlignment="1">
      <alignment horizontal="centerContinuous" vertical="center"/>
      <protection/>
    </xf>
    <xf numFmtId="0" fontId="10" fillId="0" borderId="27" xfId="24" applyFont="1" applyFill="1" applyBorder="1" applyAlignment="1">
      <alignment horizontal="center" vertical="center"/>
      <protection/>
    </xf>
    <xf numFmtId="0" fontId="10" fillId="0" borderId="28" xfId="24" applyFont="1" applyFill="1" applyBorder="1" applyAlignment="1">
      <alignment horizontal="center" vertical="center"/>
      <protection/>
    </xf>
    <xf numFmtId="0" fontId="10" fillId="0" borderId="29" xfId="24" applyFont="1" applyFill="1" applyBorder="1" applyAlignment="1">
      <alignment horizontal="center" vertical="center"/>
      <protection/>
    </xf>
    <xf numFmtId="0" fontId="10" fillId="0" borderId="30" xfId="24" applyFont="1" applyFill="1" applyBorder="1" applyAlignment="1">
      <alignment horizontal="centerContinuous" vertical="center"/>
      <protection/>
    </xf>
    <xf numFmtId="0" fontId="10" fillId="0" borderId="31" xfId="24" applyFont="1" applyFill="1" applyBorder="1" applyAlignment="1">
      <alignment horizontal="centerContinuous" vertical="center"/>
      <protection/>
    </xf>
    <xf numFmtId="0" fontId="10" fillId="0" borderId="32" xfId="24" applyFont="1" applyFill="1" applyBorder="1" applyAlignment="1">
      <alignment horizontal="centerContinuous" vertical="center"/>
      <protection/>
    </xf>
    <xf numFmtId="0" fontId="11" fillId="0" borderId="33" xfId="24" applyFont="1" applyFill="1" applyBorder="1" applyAlignment="1">
      <alignment horizontal="center" vertical="center"/>
      <protection/>
    </xf>
    <xf numFmtId="2" fontId="11" fillId="0" borderId="34" xfId="24" applyNumberFormat="1" applyFont="1" applyFill="1" applyBorder="1" applyAlignment="1">
      <alignment horizontal="center" vertical="center"/>
      <protection/>
    </xf>
    <xf numFmtId="2" fontId="11" fillId="0" borderId="35" xfId="24" applyNumberFormat="1" applyFont="1" applyFill="1" applyBorder="1" applyAlignment="1">
      <alignment horizontal="center" vertical="center"/>
      <protection/>
    </xf>
    <xf numFmtId="2" fontId="11" fillId="0" borderId="3" xfId="24" applyNumberFormat="1" applyFont="1" applyFill="1" applyBorder="1" applyAlignment="1">
      <alignment horizontal="center" vertical="center"/>
      <protection/>
    </xf>
    <xf numFmtId="2" fontId="11" fillId="0" borderId="14" xfId="24" applyNumberFormat="1" applyFont="1" applyFill="1" applyBorder="1" applyAlignment="1">
      <alignment horizontal="center" vertical="center"/>
      <protection/>
    </xf>
    <xf numFmtId="1" fontId="11" fillId="0" borderId="13" xfId="24" applyNumberFormat="1" applyFont="1" applyFill="1" applyBorder="1" applyAlignment="1">
      <alignment horizontal="center" vertical="center"/>
      <protection/>
    </xf>
    <xf numFmtId="1" fontId="11" fillId="0" borderId="3" xfId="24" applyNumberFormat="1" applyFont="1" applyFill="1" applyBorder="1" applyAlignment="1">
      <alignment horizontal="center" vertical="center"/>
      <protection/>
    </xf>
    <xf numFmtId="1" fontId="11" fillId="0" borderId="14" xfId="24" applyNumberFormat="1" applyFont="1" applyFill="1" applyBorder="1" applyAlignment="1">
      <alignment horizontal="center" vertical="center"/>
      <protection/>
    </xf>
    <xf numFmtId="0" fontId="11" fillId="0" borderId="18" xfId="24" applyFont="1" applyFill="1" applyBorder="1" applyAlignment="1">
      <alignment horizontal="center" vertical="center"/>
      <protection/>
    </xf>
    <xf numFmtId="2" fontId="11" fillId="0" borderId="19" xfId="24" applyNumberFormat="1" applyFont="1" applyFill="1" applyBorder="1" applyAlignment="1">
      <alignment horizontal="center" vertical="center"/>
      <protection/>
    </xf>
    <xf numFmtId="2" fontId="11" fillId="0" borderId="20" xfId="24" applyNumberFormat="1" applyFont="1" applyFill="1" applyBorder="1" applyAlignment="1">
      <alignment horizontal="center" vertical="center"/>
      <protection/>
    </xf>
    <xf numFmtId="0" fontId="15" fillId="0" borderId="0" xfId="24" applyFont="1" applyFill="1" applyAlignment="1">
      <alignment vertical="center"/>
      <protection/>
    </xf>
    <xf numFmtId="0" fontId="10" fillId="0" borderId="36" xfId="24" applyFont="1" applyFill="1" applyBorder="1" applyAlignment="1">
      <alignment horizontal="center" vertical="center"/>
      <protection/>
    </xf>
    <xf numFmtId="0" fontId="10" fillId="0" borderId="37" xfId="24" applyFont="1" applyFill="1" applyBorder="1" applyAlignment="1">
      <alignment horizontal="center" vertical="center"/>
      <protection/>
    </xf>
    <xf numFmtId="2" fontId="11" fillId="0" borderId="38" xfId="24" applyNumberFormat="1" applyFont="1" applyFill="1" applyBorder="1" applyAlignment="1">
      <alignment horizontal="center" vertical="center"/>
      <protection/>
    </xf>
    <xf numFmtId="2" fontId="11" fillId="0" borderId="39" xfId="24" applyNumberFormat="1" applyFont="1" applyFill="1" applyBorder="1" applyAlignment="1">
      <alignment horizontal="center" vertical="center"/>
      <protection/>
    </xf>
    <xf numFmtId="2" fontId="11" fillId="0" borderId="40" xfId="24" applyNumberFormat="1" applyFont="1" applyFill="1" applyBorder="1" applyAlignment="1">
      <alignment horizontal="center" vertical="center"/>
      <protection/>
    </xf>
    <xf numFmtId="0" fontId="11" fillId="2" borderId="0" xfId="0" applyFont="1" applyFill="1" applyBorder="1" applyAlignment="1">
      <alignment horizontal="center"/>
    </xf>
    <xf numFmtId="216" fontId="11" fillId="0" borderId="3" xfId="15" applyNumberFormat="1" applyFont="1" applyFill="1" applyBorder="1" applyAlignment="1">
      <alignment vertical="center"/>
    </xf>
    <xf numFmtId="0" fontId="10" fillId="0" borderId="0" xfId="24" applyFont="1" applyFill="1" applyAlignment="1" quotePrefix="1">
      <alignment vertical="center"/>
      <protection/>
    </xf>
    <xf numFmtId="0" fontId="13" fillId="2" borderId="0" xfId="0" applyFont="1" applyFill="1" applyBorder="1" applyAlignment="1">
      <alignment/>
    </xf>
    <xf numFmtId="0" fontId="1" fillId="0" borderId="0" xfId="0" applyFont="1" applyAlignment="1">
      <alignment/>
    </xf>
    <xf numFmtId="9" fontId="11" fillId="2" borderId="3" xfId="21" applyFont="1" applyFill="1" applyBorder="1" applyAlignment="1">
      <alignment/>
    </xf>
    <xf numFmtId="178" fontId="11" fillId="2" borderId="0" xfId="21" applyNumberFormat="1" applyFont="1" applyFill="1" applyBorder="1" applyAlignment="1">
      <alignment/>
    </xf>
    <xf numFmtId="0" fontId="11" fillId="2" borderId="0" xfId="0" applyFont="1" applyFill="1" applyAlignment="1">
      <alignment horizontal="left"/>
    </xf>
    <xf numFmtId="0" fontId="11" fillId="2" borderId="3" xfId="0" applyFont="1" applyFill="1" applyBorder="1" applyAlignment="1">
      <alignment horizontal="center"/>
    </xf>
    <xf numFmtId="2" fontId="11" fillId="2" borderId="3" xfId="21" applyNumberFormat="1" applyFont="1" applyFill="1" applyBorder="1" applyAlignment="1">
      <alignment/>
    </xf>
    <xf numFmtId="2" fontId="11" fillId="2" borderId="3" xfId="0" applyNumberFormat="1" applyFont="1" applyFill="1" applyBorder="1" applyAlignment="1">
      <alignment horizontal="right"/>
    </xf>
    <xf numFmtId="0" fontId="11" fillId="2" borderId="13" xfId="0" applyFont="1" applyFill="1" applyBorder="1" applyAlignment="1">
      <alignment/>
    </xf>
    <xf numFmtId="0" fontId="11" fillId="2" borderId="18" xfId="0" applyFont="1" applyFill="1" applyBorder="1" applyAlignment="1">
      <alignment/>
    </xf>
    <xf numFmtId="180" fontId="11" fillId="2" borderId="13" xfId="0" applyNumberFormat="1" applyFont="1" applyFill="1" applyBorder="1" applyAlignment="1">
      <alignment/>
    </xf>
    <xf numFmtId="180" fontId="11" fillId="2" borderId="14" xfId="0" applyNumberFormat="1" applyFont="1" applyFill="1" applyBorder="1" applyAlignment="1">
      <alignment/>
    </xf>
    <xf numFmtId="180" fontId="11" fillId="2" borderId="18" xfId="0" applyNumberFormat="1" applyFont="1" applyFill="1" applyBorder="1" applyAlignment="1">
      <alignment/>
    </xf>
    <xf numFmtId="180" fontId="11" fillId="2" borderId="19" xfId="0" applyNumberFormat="1" applyFont="1" applyFill="1" applyBorder="1" applyAlignment="1">
      <alignment/>
    </xf>
    <xf numFmtId="180" fontId="11" fillId="2" borderId="20" xfId="0" applyNumberFormat="1" applyFont="1" applyFill="1" applyBorder="1" applyAlignment="1">
      <alignment/>
    </xf>
    <xf numFmtId="0" fontId="11" fillId="2" borderId="41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11" fillId="2" borderId="16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11" fillId="2" borderId="12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180" fontId="17" fillId="2" borderId="19" xfId="0" applyNumberFormat="1" applyFont="1" applyFill="1" applyBorder="1" applyAlignment="1">
      <alignment/>
    </xf>
    <xf numFmtId="2" fontId="11" fillId="2" borderId="19" xfId="0" applyNumberFormat="1" applyFont="1" applyFill="1" applyBorder="1" applyAlignment="1">
      <alignment/>
    </xf>
    <xf numFmtId="0" fontId="11" fillId="2" borderId="42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1" fontId="11" fillId="2" borderId="3" xfId="0" applyNumberFormat="1" applyFont="1" applyFill="1" applyBorder="1" applyAlignment="1">
      <alignment/>
    </xf>
    <xf numFmtId="1" fontId="11" fillId="2" borderId="39" xfId="0" applyNumberFormat="1" applyFont="1" applyFill="1" applyBorder="1" applyAlignment="1">
      <alignment/>
    </xf>
    <xf numFmtId="1" fontId="11" fillId="2" borderId="19" xfId="0" applyNumberFormat="1" applyFont="1" applyFill="1" applyBorder="1" applyAlignment="1">
      <alignment/>
    </xf>
    <xf numFmtId="1" fontId="11" fillId="2" borderId="40" xfId="0" applyNumberFormat="1" applyFont="1" applyFill="1" applyBorder="1" applyAlignment="1">
      <alignment/>
    </xf>
    <xf numFmtId="0" fontId="10" fillId="2" borderId="0" xfId="0" applyFont="1" applyFill="1" applyAlignment="1">
      <alignment horizontal="left"/>
    </xf>
    <xf numFmtId="0" fontId="11" fillId="2" borderId="17" xfId="0" applyFont="1" applyFill="1" applyBorder="1" applyAlignment="1">
      <alignment/>
    </xf>
    <xf numFmtId="1" fontId="11" fillId="2" borderId="14" xfId="0" applyNumberFormat="1" applyFont="1" applyFill="1" applyBorder="1" applyAlignment="1">
      <alignment/>
    </xf>
    <xf numFmtId="1" fontId="11" fillId="2" borderId="20" xfId="0" applyNumberFormat="1" applyFont="1" applyFill="1" applyBorder="1" applyAlignment="1">
      <alignment/>
    </xf>
    <xf numFmtId="0" fontId="11" fillId="0" borderId="0" xfId="24" applyFont="1" applyFill="1" applyAlignment="1" quotePrefix="1">
      <alignment horizontal="right" vertical="center"/>
      <protection/>
    </xf>
    <xf numFmtId="0" fontId="11" fillId="0" borderId="0" xfId="24" applyFont="1" applyFill="1" applyAlignment="1">
      <alignment horizontal="right" vertical="center"/>
      <protection/>
    </xf>
    <xf numFmtId="0" fontId="10" fillId="0" borderId="0" xfId="24" applyFont="1" applyFill="1" applyAlignment="1">
      <alignment vertical="center"/>
      <protection/>
    </xf>
    <xf numFmtId="216" fontId="11" fillId="2" borderId="3" xfId="0" applyNumberFormat="1" applyFont="1" applyFill="1" applyBorder="1" applyAlignment="1">
      <alignment horizontal="right"/>
    </xf>
    <xf numFmtId="1" fontId="11" fillId="0" borderId="7" xfId="24" applyNumberFormat="1" applyFont="1" applyFill="1" applyBorder="1" applyAlignment="1">
      <alignment horizontal="center" vertical="center"/>
      <protection/>
    </xf>
    <xf numFmtId="1" fontId="11" fillId="0" borderId="8" xfId="24" applyNumberFormat="1" applyFont="1" applyFill="1" applyBorder="1" applyAlignment="1">
      <alignment horizontal="center" vertical="center"/>
      <protection/>
    </xf>
    <xf numFmtId="1" fontId="11" fillId="0" borderId="9" xfId="24" applyNumberFormat="1" applyFont="1" applyFill="1" applyBorder="1" applyAlignment="1">
      <alignment horizontal="center" vertical="center"/>
      <protection/>
    </xf>
    <xf numFmtId="0" fontId="11" fillId="0" borderId="0" xfId="24" applyFont="1" applyFill="1" applyAlignment="1">
      <alignment horizontal="right" vertical="center" indent="1"/>
      <protection/>
    </xf>
    <xf numFmtId="0" fontId="11" fillId="2" borderId="0" xfId="0" applyFont="1" applyFill="1" applyBorder="1" applyAlignment="1">
      <alignment horizontal="center" wrapText="1"/>
    </xf>
    <xf numFmtId="0" fontId="11" fillId="2" borderId="21" xfId="0" applyFont="1" applyFill="1" applyBorder="1" applyAlignment="1">
      <alignment horizontal="center" wrapText="1"/>
    </xf>
    <xf numFmtId="0" fontId="11" fillId="2" borderId="22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wrapText="1"/>
    </xf>
    <xf numFmtId="0" fontId="11" fillId="2" borderId="0" xfId="0" applyFont="1" applyFill="1" applyAlignment="1">
      <alignment wrapText="1"/>
    </xf>
    <xf numFmtId="0" fontId="11" fillId="2" borderId="21" xfId="0" applyFont="1" applyFill="1" applyBorder="1" applyAlignment="1">
      <alignment wrapText="1"/>
    </xf>
    <xf numFmtId="0" fontId="11" fillId="2" borderId="22" xfId="0" applyFont="1" applyFill="1" applyBorder="1" applyAlignment="1">
      <alignment wrapText="1"/>
    </xf>
    <xf numFmtId="0" fontId="11" fillId="2" borderId="36" xfId="0" applyFont="1" applyFill="1" applyBorder="1" applyAlignment="1">
      <alignment wrapText="1"/>
    </xf>
    <xf numFmtId="0" fontId="11" fillId="2" borderId="23" xfId="0" applyFont="1" applyFill="1" applyBorder="1" applyAlignment="1">
      <alignment wrapText="1"/>
    </xf>
    <xf numFmtId="0" fontId="11" fillId="2" borderId="43" xfId="0" applyFont="1" applyFill="1" applyBorder="1" applyAlignment="1">
      <alignment horizontal="center" wrapText="1"/>
    </xf>
    <xf numFmtId="0" fontId="11" fillId="2" borderId="44" xfId="0" applyFont="1" applyFill="1" applyBorder="1" applyAlignment="1">
      <alignment horizontal="center" wrapText="1"/>
    </xf>
    <xf numFmtId="0" fontId="11" fillId="2" borderId="45" xfId="0" applyFont="1" applyFill="1" applyBorder="1" applyAlignment="1">
      <alignment horizontal="center" wrapText="1"/>
    </xf>
    <xf numFmtId="0" fontId="11" fillId="2" borderId="43" xfId="0" applyFont="1" applyFill="1" applyBorder="1" applyAlignment="1">
      <alignment wrapText="1"/>
    </xf>
    <xf numFmtId="0" fontId="11" fillId="2" borderId="44" xfId="0" applyFont="1" applyFill="1" applyBorder="1" applyAlignment="1">
      <alignment wrapText="1"/>
    </xf>
    <xf numFmtId="0" fontId="11" fillId="2" borderId="46" xfId="0" applyFont="1" applyFill="1" applyBorder="1" applyAlignment="1">
      <alignment wrapText="1"/>
    </xf>
    <xf numFmtId="0" fontId="11" fillId="2" borderId="45" xfId="0" applyFont="1" applyFill="1" applyBorder="1" applyAlignment="1">
      <alignment wrapText="1"/>
    </xf>
    <xf numFmtId="0" fontId="17" fillId="2" borderId="33" xfId="0" applyFont="1" applyFill="1" applyBorder="1" applyAlignment="1">
      <alignment horizontal="center" wrapText="1"/>
    </xf>
    <xf numFmtId="0" fontId="17" fillId="2" borderId="34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wrapText="1"/>
    </xf>
    <xf numFmtId="0" fontId="11" fillId="2" borderId="33" xfId="0" applyFont="1" applyFill="1" applyBorder="1" applyAlignment="1">
      <alignment wrapText="1"/>
    </xf>
    <xf numFmtId="0" fontId="11" fillId="2" borderId="34" xfId="0" applyFont="1" applyFill="1" applyBorder="1" applyAlignment="1">
      <alignment wrapText="1"/>
    </xf>
    <xf numFmtId="0" fontId="11" fillId="2" borderId="38" xfId="0" applyFont="1" applyFill="1" applyBorder="1" applyAlignment="1">
      <alignment wrapText="1"/>
    </xf>
    <xf numFmtId="0" fontId="11" fillId="2" borderId="35" xfId="0" applyFont="1" applyFill="1" applyBorder="1" applyAlignment="1">
      <alignment wrapText="1"/>
    </xf>
    <xf numFmtId="0" fontId="0" fillId="0" borderId="3" xfId="0" applyBorder="1" applyAlignment="1">
      <alignment/>
    </xf>
    <xf numFmtId="0" fontId="18" fillId="0" borderId="0" xfId="24" applyFont="1" applyFill="1" applyAlignment="1">
      <alignment vertical="center"/>
      <protection/>
    </xf>
    <xf numFmtId="0" fontId="19" fillId="0" borderId="0" xfId="24" applyFont="1" applyFill="1" applyAlignment="1">
      <alignment vertical="center"/>
      <protection/>
    </xf>
    <xf numFmtId="217" fontId="19" fillId="0" borderId="0" xfId="24" applyNumberFormat="1" applyFont="1" applyFill="1" applyAlignment="1" quotePrefix="1">
      <alignment horizontal="right" vertical="center"/>
      <protection/>
    </xf>
    <xf numFmtId="217" fontId="19" fillId="0" borderId="0" xfId="24" applyNumberFormat="1" applyFont="1" applyFill="1" applyAlignment="1">
      <alignment vertical="center"/>
      <protection/>
    </xf>
    <xf numFmtId="0" fontId="10" fillId="0" borderId="0" xfId="24" applyFont="1" applyFill="1" applyAlignment="1">
      <alignment horizontal="left" vertic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" xfId="22"/>
    <cellStyle name="ハイパーリンク_LMProfile" xfId="23"/>
    <cellStyle name="표준_cal-2e12-203rev1statusB" xfId="24"/>
    <cellStyle name="桁区切り [0.00]_12Pstudy" xfId="25"/>
    <cellStyle name="桁区切り_12Pstudy" xfId="26"/>
    <cellStyle name="標準_12Pstudy" xfId="27"/>
    <cellStyle name="通貨 [0.00]_12Pstudy" xfId="28"/>
    <cellStyle name="通貨_12Pstudy" xfId="29"/>
  </cellStyles>
  <dxfs count="3">
    <dxf>
      <font>
        <b/>
        <i val="0"/>
        <strike val="0"/>
        <color rgb="FFFFFF00"/>
      </font>
      <fill>
        <patternFill>
          <bgColor rgb="FFFFFFFF"/>
        </patternFill>
      </fill>
      <border/>
    </dxf>
    <dxf>
      <font>
        <b/>
        <i/>
      </font>
      <border/>
    </dxf>
    <dxf>
      <fill>
        <patternFill patternType="lightUp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leyP\500823\InstElec\YDraft\SMP-WORKING\Cables\Cable%20Sizing\HG%20LV%20Cable%20Calculat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leyP\500823\InstElec\Calcs\GEN-AC-60-12013_A%20-%20Cable%20Size%20Calcula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hokura\292001\11Engineering\1Process\Calcs\CALC%2010%200031%20JT%20Operation%20of%20Turboexpander%20Plant\292001-CAL-10-0031%20Rev%20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07273\ENG\GE\EQUIPLIS\PRSC011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%20drive%20stuff\BOBCALCS\RELIEF\hydraulic%20expansion%20thermal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086O&amp;G\Eng\E-PROCES\Standard%20Sizing%20Spreadsheets\Line%20Sizing\Vapour%20Lines%20(Incompressible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-worfil-01\pailin\08607640\Eng\10%20-%20Process\Calculations\10tc050\10tc050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086o-g\2000%20projects\03174\pr\tc\PLOCPP-10-TC-070%20(Oil%20Export%20Linesize%20check)\prtc07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Summary"/>
      <sheetName val="415V Motors - Gnd "/>
      <sheetName val="415V Motors - Air"/>
      <sheetName val="415V  Package Loads-Gnd"/>
      <sheetName val="415V Package Loads Air"/>
      <sheetName val="Package Loads - Gnd - 240V"/>
      <sheetName val="Package Loads - Air - 240V"/>
      <sheetName val="Package Loads - Gnd - 110V "/>
      <sheetName val="Package Loads - Air - 110V "/>
      <sheetName val="Imped-values"/>
      <sheetName val="Sheet2"/>
    </sheetNames>
    <sheetDataSet>
      <sheetData sheetId="5">
        <row r="10">
          <cell r="F10">
            <v>1.5</v>
          </cell>
        </row>
        <row r="11">
          <cell r="F11">
            <v>15</v>
          </cell>
        </row>
        <row r="12">
          <cell r="F12">
            <v>415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P-15101"/>
      <sheetName val="P-15201"/>
      <sheetName val="P-15203"/>
      <sheetName val="P-14101|2"/>
      <sheetName val="P-14103|4|5|6"/>
      <sheetName val="Table 1 DC Resistance"/>
      <sheetName val="Table 2 Ampacity"/>
      <sheetName val="Table 3 Temp. Rating Factor"/>
      <sheetName val="Table 4 Voltage Drops"/>
      <sheetName val="Table 5 Grouping Factor"/>
      <sheetName val="Grouping Factor"/>
      <sheetName val="Class 5 Voltage Drops"/>
      <sheetName val="Class 5 Ampacity"/>
      <sheetName val="Class 5 DC Resistance"/>
      <sheetName val="Draka"/>
      <sheetName val="Draka-2"/>
      <sheetName val="Appendices"/>
      <sheetName val="Draka LV"/>
      <sheetName val="Draka MV"/>
      <sheetName val="MV Cable 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Cover Sheet"/>
      <sheetName val="Sheet5"/>
      <sheetName val="Module1"/>
      <sheetName val="Calculation Checklist"/>
      <sheetName val="Summary"/>
      <sheetName val="Results"/>
      <sheetName val="Att-A"/>
      <sheetName val="Att-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E A1 CP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ydr Ex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Module1"/>
      <sheetName val="veloc"/>
      <sheetName val="read me"/>
      <sheetName val="Line Sizing"/>
    </sheetNames>
    <sheetDataSet>
      <sheetData sheetId="0">
        <row r="14">
          <cell r="A14" t="str">
            <v>dialog6</v>
          </cell>
        </row>
        <row r="15">
          <cell r="A15">
            <v>2</v>
          </cell>
        </row>
        <row r="16">
          <cell r="A16" t="b">
            <v>1</v>
          </cell>
        </row>
        <row r="38">
          <cell r="A38" t="str">
            <v>dialog7</v>
          </cell>
        </row>
        <row r="39">
          <cell r="A39">
            <v>2</v>
          </cell>
        </row>
        <row r="40">
          <cell r="A40" t="b">
            <v>1</v>
          </cell>
        </row>
        <row r="55">
          <cell r="A55" t="str">
            <v>dialog7</v>
          </cell>
        </row>
        <row r="56">
          <cell r="A56">
            <v>2</v>
          </cell>
        </row>
        <row r="57">
          <cell r="A57" t="b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Cover Sheet"/>
      <sheetName val="Calculation Checklist"/>
      <sheetName val="LINE SIZE 1"/>
      <sheetName val="LINE SIZE 2"/>
      <sheetName val="SUM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Cover Sheet"/>
      <sheetName val="Sheet5"/>
      <sheetName val="Module1"/>
      <sheetName val="Calculation Checklist"/>
      <sheetName val="dP-English - high visc"/>
      <sheetName val="dP-English - med visc"/>
      <sheetName val="equiv length 6&quot;"/>
      <sheetName val="equiv length 8&quot;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K141"/>
  <sheetViews>
    <sheetView showGridLines="0" tabSelected="1" view="pageBreakPreview" zoomScaleSheetLayoutView="100" workbookViewId="0" topLeftCell="A1">
      <selection activeCell="AE45" sqref="AE45"/>
    </sheetView>
  </sheetViews>
  <sheetFormatPr defaultColWidth="9.140625" defaultRowHeight="12.75"/>
  <cols>
    <col min="1" max="28" width="7.7109375" style="13" customWidth="1"/>
    <col min="29" max="31" width="10.7109375" style="13" customWidth="1"/>
    <col min="32" max="141" width="7.7109375" style="13" customWidth="1"/>
    <col min="142" max="16384" width="10.7109375" style="13" customWidth="1"/>
  </cols>
  <sheetData>
    <row r="1" ht="23.25">
      <c r="A1" s="134" t="s">
        <v>73</v>
      </c>
    </row>
    <row r="4" spans="1:15" ht="11.25">
      <c r="A4" s="13" t="s">
        <v>1</v>
      </c>
      <c r="F4" s="14">
        <v>90</v>
      </c>
      <c r="G4" s="13" t="s">
        <v>55</v>
      </c>
      <c r="J4" s="104" t="s">
        <v>2</v>
      </c>
      <c r="O4" s="138" t="s">
        <v>75</v>
      </c>
    </row>
    <row r="5" spans="1:16" ht="11.25">
      <c r="A5" s="13" t="s">
        <v>3</v>
      </c>
      <c r="F5" s="14">
        <v>40</v>
      </c>
      <c r="G5" s="13" t="s">
        <v>55</v>
      </c>
      <c r="J5" s="13" t="s">
        <v>4</v>
      </c>
      <c r="M5" s="14">
        <v>1.05</v>
      </c>
      <c r="O5" s="136">
        <v>1</v>
      </c>
      <c r="P5" s="135" t="s">
        <v>0</v>
      </c>
    </row>
    <row r="6" spans="1:16" ht="11.25">
      <c r="A6" s="13" t="s">
        <v>5</v>
      </c>
      <c r="F6" s="14">
        <v>400</v>
      </c>
      <c r="G6" s="13" t="s">
        <v>6</v>
      </c>
      <c r="J6" s="13" t="s">
        <v>7</v>
      </c>
      <c r="M6" s="14">
        <v>0.85</v>
      </c>
      <c r="O6" s="136">
        <v>2</v>
      </c>
      <c r="P6" s="135" t="s">
        <v>66</v>
      </c>
    </row>
    <row r="7" spans="1:16" ht="11.25">
      <c r="A7" s="13" t="s">
        <v>8</v>
      </c>
      <c r="F7" s="14" t="s">
        <v>50</v>
      </c>
      <c r="O7" s="137">
        <v>3</v>
      </c>
      <c r="P7" s="135" t="s">
        <v>68</v>
      </c>
    </row>
    <row r="8" spans="1:16" ht="11.25">
      <c r="A8" s="13" t="s">
        <v>52</v>
      </c>
      <c r="J8" s="13" t="s">
        <v>9</v>
      </c>
      <c r="M8" s="14">
        <f>M5*M6</f>
        <v>0.8925</v>
      </c>
      <c r="O8" s="135"/>
      <c r="P8" s="135" t="s">
        <v>67</v>
      </c>
    </row>
    <row r="9" spans="2:15" ht="11.25">
      <c r="B9" s="13" t="s">
        <v>54</v>
      </c>
      <c r="F9" s="15">
        <v>0.15</v>
      </c>
      <c r="O9" s="102"/>
    </row>
    <row r="10" spans="2:6" ht="11.25" customHeight="1">
      <c r="B10" s="13" t="s">
        <v>53</v>
      </c>
      <c r="F10" s="15">
        <v>0.05</v>
      </c>
    </row>
    <row r="11" ht="11.25" customHeight="1">
      <c r="A11" s="13" t="s">
        <v>59</v>
      </c>
    </row>
    <row r="12" spans="2:10" ht="11.25" customHeight="1">
      <c r="B12" s="13" t="s">
        <v>54</v>
      </c>
      <c r="F12" s="64">
        <v>0.3</v>
      </c>
      <c r="J12" s="65"/>
    </row>
    <row r="13" spans="1:7" ht="11.25" customHeight="1">
      <c r="A13" s="13" t="s">
        <v>56</v>
      </c>
      <c r="F13" s="14">
        <v>3000</v>
      </c>
      <c r="G13" s="13" t="s">
        <v>57</v>
      </c>
    </row>
    <row r="17" ht="15" customHeight="1" thickBot="1"/>
    <row r="18" spans="2:28" ht="15" customHeight="1">
      <c r="B18" s="16" t="s">
        <v>10</v>
      </c>
      <c r="C18" s="17"/>
      <c r="D18" s="17"/>
      <c r="E18" s="17"/>
      <c r="F18" s="18"/>
      <c r="H18" s="19">
        <v>2.5</v>
      </c>
      <c r="I18" s="20">
        <v>4</v>
      </c>
      <c r="J18" s="20">
        <v>6</v>
      </c>
      <c r="K18" s="20">
        <v>10</v>
      </c>
      <c r="L18" s="20">
        <v>16</v>
      </c>
      <c r="M18" s="20">
        <v>25</v>
      </c>
      <c r="N18" s="20">
        <v>35</v>
      </c>
      <c r="O18" s="20">
        <v>50</v>
      </c>
      <c r="P18" s="20">
        <v>70</v>
      </c>
      <c r="Q18" s="20">
        <v>95</v>
      </c>
      <c r="R18" s="20">
        <v>120</v>
      </c>
      <c r="S18" s="20">
        <v>150</v>
      </c>
      <c r="T18" s="20">
        <v>185</v>
      </c>
      <c r="U18" s="20">
        <v>240</v>
      </c>
      <c r="V18" s="20" t="s">
        <v>11</v>
      </c>
      <c r="W18" s="20" t="s">
        <v>12</v>
      </c>
      <c r="X18" s="20" t="s">
        <v>13</v>
      </c>
      <c r="Y18" s="20" t="s">
        <v>14</v>
      </c>
      <c r="Z18" s="20" t="s">
        <v>15</v>
      </c>
      <c r="AA18" s="20" t="s">
        <v>16</v>
      </c>
      <c r="AB18" s="21" t="s">
        <v>17</v>
      </c>
    </row>
    <row r="19" spans="2:28" ht="15" customHeight="1">
      <c r="B19" s="22" t="s">
        <v>18</v>
      </c>
      <c r="C19" s="23"/>
      <c r="D19" s="23"/>
      <c r="E19" s="23"/>
      <c r="F19" s="24"/>
      <c r="H19" s="25">
        <v>7.638599999999999</v>
      </c>
      <c r="I19" s="26">
        <v>4.7786</v>
      </c>
      <c r="J19" s="26">
        <v>3.1886</v>
      </c>
      <c r="K19" s="26">
        <v>1.9186</v>
      </c>
      <c r="L19" s="26">
        <v>1.2386</v>
      </c>
      <c r="M19" s="26">
        <v>0.8126</v>
      </c>
      <c r="N19" s="26">
        <v>0.6076</v>
      </c>
      <c r="O19" s="26">
        <v>0.4696</v>
      </c>
      <c r="P19" s="26">
        <v>0.3486</v>
      </c>
      <c r="Q19" s="26">
        <v>0.2736</v>
      </c>
      <c r="R19" s="26">
        <v>0.2326</v>
      </c>
      <c r="S19" s="26">
        <v>0.2046</v>
      </c>
      <c r="T19" s="26">
        <v>0.1786</v>
      </c>
      <c r="U19" s="26">
        <v>0.1548</v>
      </c>
      <c r="V19" s="26">
        <f aca="true" t="shared" si="0" ref="V19:Z20">Q19/2</f>
        <v>0.1368</v>
      </c>
      <c r="W19" s="26">
        <f t="shared" si="0"/>
        <v>0.1163</v>
      </c>
      <c r="X19" s="26">
        <f t="shared" si="0"/>
        <v>0.1023</v>
      </c>
      <c r="Y19" s="26">
        <f t="shared" si="0"/>
        <v>0.0893</v>
      </c>
      <c r="Z19" s="26">
        <f t="shared" si="0"/>
        <v>0.0774</v>
      </c>
      <c r="AA19" s="26">
        <f>Q19/3</f>
        <v>0.0912</v>
      </c>
      <c r="AB19" s="27">
        <f>R19/3</f>
        <v>0.07753333333333333</v>
      </c>
    </row>
    <row r="20" spans="2:28" ht="15" customHeight="1">
      <c r="B20" s="22" t="s">
        <v>19</v>
      </c>
      <c r="C20" s="23"/>
      <c r="D20" s="23"/>
      <c r="E20" s="23"/>
      <c r="F20" s="24"/>
      <c r="H20" s="25">
        <v>0.103</v>
      </c>
      <c r="I20" s="26">
        <v>0.096</v>
      </c>
      <c r="J20" s="26">
        <v>0.09</v>
      </c>
      <c r="K20" s="26">
        <v>0.084</v>
      </c>
      <c r="L20" s="26">
        <v>0.08</v>
      </c>
      <c r="M20" s="26">
        <v>0.079</v>
      </c>
      <c r="N20" s="26">
        <v>0.076</v>
      </c>
      <c r="O20" s="26">
        <v>0.076</v>
      </c>
      <c r="P20" s="26">
        <v>0.074</v>
      </c>
      <c r="Q20" s="26">
        <v>0.073</v>
      </c>
      <c r="R20" s="26">
        <v>0.072</v>
      </c>
      <c r="S20" s="26">
        <v>0.072</v>
      </c>
      <c r="T20" s="26">
        <v>0.072</v>
      </c>
      <c r="U20" s="26">
        <v>0.072</v>
      </c>
      <c r="V20" s="26">
        <f t="shared" si="0"/>
        <v>0.0365</v>
      </c>
      <c r="W20" s="26">
        <f t="shared" si="0"/>
        <v>0.036</v>
      </c>
      <c r="X20" s="26">
        <f t="shared" si="0"/>
        <v>0.036</v>
      </c>
      <c r="Y20" s="26">
        <f t="shared" si="0"/>
        <v>0.036</v>
      </c>
      <c r="Z20" s="26">
        <f t="shared" si="0"/>
        <v>0.036</v>
      </c>
      <c r="AA20" s="26">
        <f>Q20/3</f>
        <v>0.024333333333333332</v>
      </c>
      <c r="AB20" s="27">
        <f>R20/3</f>
        <v>0.023999999999999997</v>
      </c>
    </row>
    <row r="21" spans="2:28" ht="15" customHeight="1">
      <c r="B21" s="22" t="s">
        <v>20</v>
      </c>
      <c r="C21" s="23"/>
      <c r="D21" s="23"/>
      <c r="E21" s="23"/>
      <c r="F21" s="24"/>
      <c r="H21" s="25">
        <v>21</v>
      </c>
      <c r="I21" s="26">
        <v>28</v>
      </c>
      <c r="J21" s="26">
        <v>36</v>
      </c>
      <c r="K21" s="26">
        <v>50</v>
      </c>
      <c r="L21" s="26">
        <v>67</v>
      </c>
      <c r="M21" s="26">
        <v>89</v>
      </c>
      <c r="N21" s="26">
        <v>110</v>
      </c>
      <c r="O21" s="26">
        <v>137</v>
      </c>
      <c r="P21" s="26">
        <v>169</v>
      </c>
      <c r="Q21" s="26">
        <v>205</v>
      </c>
      <c r="R21" s="26">
        <v>237</v>
      </c>
      <c r="S21" s="26">
        <v>272</v>
      </c>
      <c r="T21" s="26">
        <v>311</v>
      </c>
      <c r="U21" s="26">
        <v>365</v>
      </c>
      <c r="V21" s="26">
        <f>Q21*2</f>
        <v>410</v>
      </c>
      <c r="W21" s="26">
        <f>R21*2</f>
        <v>474</v>
      </c>
      <c r="X21" s="26">
        <f>S21*2</f>
        <v>544</v>
      </c>
      <c r="Y21" s="26">
        <f>T21*2</f>
        <v>622</v>
      </c>
      <c r="Z21" s="26">
        <f>U21*2</f>
        <v>730</v>
      </c>
      <c r="AA21" s="26">
        <f>Q21*3</f>
        <v>615</v>
      </c>
      <c r="AB21" s="27">
        <f>R21*3</f>
        <v>711</v>
      </c>
    </row>
    <row r="22" spans="2:28" ht="15" customHeight="1" thickBot="1">
      <c r="B22" s="28" t="s">
        <v>21</v>
      </c>
      <c r="C22" s="29"/>
      <c r="D22" s="29"/>
      <c r="E22" s="29"/>
      <c r="F22" s="30"/>
      <c r="H22" s="31">
        <f aca="true" t="shared" si="1" ref="H22:U22">H21*$M$8</f>
        <v>18.7425</v>
      </c>
      <c r="I22" s="32">
        <f t="shared" si="1"/>
        <v>24.99</v>
      </c>
      <c r="J22" s="32">
        <f t="shared" si="1"/>
        <v>32.129999999999995</v>
      </c>
      <c r="K22" s="32">
        <f t="shared" si="1"/>
        <v>44.625</v>
      </c>
      <c r="L22" s="32">
        <f t="shared" si="1"/>
        <v>59.7975</v>
      </c>
      <c r="M22" s="32">
        <f t="shared" si="1"/>
        <v>79.43249999999999</v>
      </c>
      <c r="N22" s="32">
        <f t="shared" si="1"/>
        <v>98.175</v>
      </c>
      <c r="O22" s="32">
        <f t="shared" si="1"/>
        <v>122.2725</v>
      </c>
      <c r="P22" s="32">
        <f t="shared" si="1"/>
        <v>150.83249999999998</v>
      </c>
      <c r="Q22" s="32">
        <f t="shared" si="1"/>
        <v>182.9625</v>
      </c>
      <c r="R22" s="32">
        <f t="shared" si="1"/>
        <v>211.52249999999998</v>
      </c>
      <c r="S22" s="32">
        <f t="shared" si="1"/>
        <v>242.76</v>
      </c>
      <c r="T22" s="32">
        <f t="shared" si="1"/>
        <v>277.5675</v>
      </c>
      <c r="U22" s="32">
        <f t="shared" si="1"/>
        <v>325.7625</v>
      </c>
      <c r="V22" s="32">
        <f aca="true" t="shared" si="2" ref="V22:AB22">V21*$M$8</f>
        <v>365.925</v>
      </c>
      <c r="W22" s="32">
        <f t="shared" si="2"/>
        <v>423.04499999999996</v>
      </c>
      <c r="X22" s="32">
        <f t="shared" si="2"/>
        <v>485.52</v>
      </c>
      <c r="Y22" s="32">
        <f t="shared" si="2"/>
        <v>555.135</v>
      </c>
      <c r="Z22" s="32">
        <f t="shared" si="2"/>
        <v>651.525</v>
      </c>
      <c r="AA22" s="32">
        <f t="shared" si="2"/>
        <v>548.8874999999999</v>
      </c>
      <c r="AB22" s="33">
        <f t="shared" si="2"/>
        <v>634.5675</v>
      </c>
    </row>
    <row r="24" ht="21.75" customHeight="1" thickBot="1"/>
    <row r="25" spans="1:28" ht="15.75" customHeight="1">
      <c r="A25" s="34" t="s">
        <v>22</v>
      </c>
      <c r="B25" s="35" t="s">
        <v>23</v>
      </c>
      <c r="C25" s="35" t="s">
        <v>24</v>
      </c>
      <c r="D25" s="35" t="s">
        <v>25</v>
      </c>
      <c r="E25" s="58" t="s">
        <v>58</v>
      </c>
      <c r="F25" s="36" t="s">
        <v>43</v>
      </c>
      <c r="H25" s="37" t="s">
        <v>26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9"/>
    </row>
    <row r="26" spans="1:28" ht="14.25" customHeight="1" thickBot="1">
      <c r="A26" s="40" t="s">
        <v>27</v>
      </c>
      <c r="B26" s="41"/>
      <c r="C26" s="41"/>
      <c r="D26" s="41" t="s">
        <v>28</v>
      </c>
      <c r="E26" s="59"/>
      <c r="F26" s="42" t="s">
        <v>28</v>
      </c>
      <c r="H26" s="43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5"/>
    </row>
    <row r="27" spans="1:28" ht="14.25" customHeight="1">
      <c r="A27" s="46">
        <v>0.55</v>
      </c>
      <c r="B27" s="47">
        <v>0.75</v>
      </c>
      <c r="C27" s="47">
        <v>0.67</v>
      </c>
      <c r="D27" s="47">
        <f aca="true" t="shared" si="3" ref="D27:D50">A27*1000/(1.732*B27*C27*$F$6)</f>
        <v>1.5798605126790988</v>
      </c>
      <c r="E27" s="60">
        <v>5.3</v>
      </c>
      <c r="F27" s="48">
        <f>D27*E27</f>
        <v>8.373260717199223</v>
      </c>
      <c r="H27" s="106">
        <f aca="true" t="shared" si="4" ref="H27:H50">IF($D27&lt;$H$22,IF($AO89&gt;$F$13,"",$AO89),":")</f>
        <v>2432.2748949957772</v>
      </c>
      <c r="I27" s="107">
        <f aca="true" t="shared" si="5" ref="I27:I50">IF($D27&lt;$I$22,IF($AT89&gt;$F$13,"",$AT89),":")</f>
      </c>
      <c r="J27" s="107">
        <f>IF($D27&lt;$J$22,IF($AY89&gt;$F$13,"",$AY89),":")</f>
      </c>
      <c r="K27" s="107">
        <f aca="true" t="shared" si="6" ref="K27:K50">IF($D27&lt;$K$22,IF($BD89&gt;$F$13,"",$BD89),":")</f>
      </c>
      <c r="L27" s="107">
        <f aca="true" t="shared" si="7" ref="L27:L50">IF($D27&lt;$L$22,IF($BI89&gt;$F$13,"",$BI89),":")</f>
      </c>
      <c r="M27" s="107">
        <f>IF($D27&lt;$M$22,IF($BN89&gt;$F$13,"",$BN89),":")</f>
      </c>
      <c r="N27" s="107">
        <f>IF($D27&lt;$N$22,IF($BS89&gt;$F$13,"",$BS89),":")</f>
      </c>
      <c r="O27" s="107">
        <f>IF($D27&lt;$O$22,IF($BX89&gt;$F$13,"",$BX89),":")</f>
      </c>
      <c r="P27" s="107">
        <f>IF($D27&lt;$P$22,IF($CC89&gt;$F$13,"",$CC89),":")</f>
      </c>
      <c r="Q27" s="107">
        <f>IF($D27&lt;$Q$22,IF($CH89&gt;$F$13,"",$CH89),":")</f>
      </c>
      <c r="R27" s="107">
        <f>IF($D27&lt;$R$22,IF($CM89&gt;$F$13,"",$CM89),":")</f>
      </c>
      <c r="S27" s="107">
        <f>IF($D27&lt;$S$22,IF($CR89&gt;$F$13,"",$CR89),":")</f>
      </c>
      <c r="T27" s="107">
        <f>IF($D27&lt;$T$22,IF($CW89&gt;$F$13,"",$CW89),":")</f>
      </c>
      <c r="U27" s="107">
        <f>IF($D27&lt;$U$22,IF($DB89&gt;$F$13,"",$DB89),":")</f>
      </c>
      <c r="V27" s="107">
        <f>IF($D27&lt;$V$22,IF($DG89&gt;$F$13,"",$DG89),":")</f>
      </c>
      <c r="W27" s="107">
        <f>IF($D27&lt;$W$22,IF($DL89&gt;$F$13,"",$DL89),":")</f>
      </c>
      <c r="X27" s="107">
        <f>IF($D27&lt;$X$22,IF($DQ89&gt;$F$13,"",$DQ89),":")</f>
      </c>
      <c r="Y27" s="107">
        <f>IF($D27&lt;$Y$22,IF($DV89&gt;$F$13,"",$DV89),":")</f>
      </c>
      <c r="Z27" s="107">
        <f>IF($D27&lt;$Z$22,IF($EA89&gt;$F$13,"",$EA89),":")</f>
      </c>
      <c r="AA27" s="107">
        <f>IF($D27&lt;$AA$22,IF($EF89&gt;$F$13,"",$EF89),":")</f>
      </c>
      <c r="AB27" s="108">
        <f>IF($D27&lt;$AB$22,IF($EK89&gt;$F$13,"",$EK89),":")</f>
      </c>
    </row>
    <row r="28" spans="1:28" ht="12.75" customHeight="1">
      <c r="A28" s="25">
        <v>0.75</v>
      </c>
      <c r="B28" s="49">
        <v>0.75</v>
      </c>
      <c r="C28" s="49">
        <v>0.75</v>
      </c>
      <c r="D28" s="49">
        <f t="shared" si="3"/>
        <v>1.924557351809084</v>
      </c>
      <c r="E28" s="61">
        <v>5.3</v>
      </c>
      <c r="F28" s="50">
        <f aca="true" t="shared" si="8" ref="F28:F50">D28*E28</f>
        <v>10.200153964588145</v>
      </c>
      <c r="H28" s="51">
        <f t="shared" si="4"/>
        <v>1789.0419669680098</v>
      </c>
      <c r="I28" s="52">
        <f t="shared" si="5"/>
        <v>2843.417071478557</v>
      </c>
      <c r="J28" s="52">
        <f aca="true" t="shared" si="9" ref="J28:J50">IF($D28&lt;$J$22,IF($AY90&gt;$F$13,"",$AY90),":")</f>
      </c>
      <c r="K28" s="52">
        <f t="shared" si="6"/>
      </c>
      <c r="L28" s="52">
        <f t="shared" si="7"/>
      </c>
      <c r="M28" s="52">
        <f aca="true" t="shared" si="10" ref="M28:M50">IF($D28&lt;$M$22,IF($BN90&gt;$F$13,"",$BN90),":")</f>
      </c>
      <c r="N28" s="52">
        <f aca="true" t="shared" si="11" ref="N28:N50">IF($D28&lt;$N$22,IF($BS90&gt;$F$13,"",$BS90),":")</f>
      </c>
      <c r="O28" s="52">
        <f aca="true" t="shared" si="12" ref="O28:O50">IF($D28&lt;$O$22,IF($BX90&gt;$F$13,"",$BX90),":")</f>
      </c>
      <c r="P28" s="52">
        <f aca="true" t="shared" si="13" ref="P28:P50">IF($D28&lt;$P$22,IF($CC90&gt;$F$13,"",$CC90),":")</f>
      </c>
      <c r="Q28" s="52">
        <f aca="true" t="shared" si="14" ref="Q28:Q50">IF($D28&lt;$Q$22,IF($CH90&gt;$F$13,"",$CH90),":")</f>
      </c>
      <c r="R28" s="52">
        <f aca="true" t="shared" si="15" ref="R28:R50">IF($D28&lt;$R$22,IF($CM90&gt;$F$13,"",$CM90),":")</f>
      </c>
      <c r="S28" s="52">
        <f aca="true" t="shared" si="16" ref="S28:S50">IF($D28&lt;$S$22,IF($CR90&gt;$F$13,"",$CR90),":")</f>
      </c>
      <c r="T28" s="52">
        <f aca="true" t="shared" si="17" ref="T28:T50">IF($D28&lt;$T$22,IF($CW90&gt;$F$13,"",$CW90),":")</f>
      </c>
      <c r="U28" s="52">
        <f aca="true" t="shared" si="18" ref="U28:U50">IF($D28&lt;$U$22,IF($DB90&gt;$F$13,"",$DB90),":")</f>
      </c>
      <c r="V28" s="52">
        <f aca="true" t="shared" si="19" ref="V28:V50">IF($D28&lt;$V$22,IF($DG90&gt;$F$13,"",$DG90),":")</f>
      </c>
      <c r="W28" s="52">
        <f aca="true" t="shared" si="20" ref="W28:W50">IF($D28&lt;$W$22,IF($DL90&gt;$F$13,"",$DL90),":")</f>
      </c>
      <c r="X28" s="52">
        <f aca="true" t="shared" si="21" ref="X28:X50">IF($D28&lt;$X$22,IF($DQ90&gt;$F$13,"",$DQ90),":")</f>
      </c>
      <c r="Y28" s="52">
        <f aca="true" t="shared" si="22" ref="Y28:Y50">IF($D28&lt;$Y$22,IF($DV90&gt;$F$13,"",$DV90),":")</f>
      </c>
      <c r="Z28" s="52">
        <f aca="true" t="shared" si="23" ref="Z28:Z50">IF($D28&lt;$Z$22,IF($EA90&gt;$F$13,"",$EA90),":")</f>
      </c>
      <c r="AA28" s="52">
        <f aca="true" t="shared" si="24" ref="AA28:AA50">IF($D28&lt;$AA$22,IF($EF90&gt;$F$13,"",$EF90),":")</f>
      </c>
      <c r="AB28" s="53">
        <f aca="true" t="shared" si="25" ref="AB28:AB50">IF($D28&lt;$AB$22,IF($EK90&gt;$F$13,"",$EK90),":")</f>
      </c>
    </row>
    <row r="29" spans="1:28" ht="12.75" customHeight="1">
      <c r="A29" s="25">
        <v>1.1</v>
      </c>
      <c r="B29" s="49">
        <v>0.77</v>
      </c>
      <c r="C29" s="49">
        <v>0.73</v>
      </c>
      <c r="D29" s="49">
        <f t="shared" si="3"/>
        <v>2.82469278641255</v>
      </c>
      <c r="E29" s="61">
        <v>5</v>
      </c>
      <c r="F29" s="50">
        <f t="shared" si="8"/>
        <v>14.12346393206275</v>
      </c>
      <c r="H29" s="51">
        <f t="shared" si="4"/>
        <v>1251.4236684804098</v>
      </c>
      <c r="I29" s="52">
        <f t="shared" si="5"/>
        <v>1988.260322497209</v>
      </c>
      <c r="J29" s="52">
        <f t="shared" si="9"/>
        <v>2957.5966601028535</v>
      </c>
      <c r="K29" s="52">
        <f t="shared" si="6"/>
      </c>
      <c r="L29" s="52">
        <f t="shared" si="7"/>
      </c>
      <c r="M29" s="52">
        <f t="shared" si="10"/>
      </c>
      <c r="N29" s="52">
        <f t="shared" si="11"/>
      </c>
      <c r="O29" s="52">
        <f t="shared" si="12"/>
      </c>
      <c r="P29" s="52">
        <f t="shared" si="13"/>
      </c>
      <c r="Q29" s="52">
        <f t="shared" si="14"/>
      </c>
      <c r="R29" s="52">
        <f t="shared" si="15"/>
      </c>
      <c r="S29" s="52">
        <f t="shared" si="16"/>
      </c>
      <c r="T29" s="52">
        <f t="shared" si="17"/>
      </c>
      <c r="U29" s="52">
        <f t="shared" si="18"/>
      </c>
      <c r="V29" s="52">
        <f t="shared" si="19"/>
      </c>
      <c r="W29" s="52">
        <f t="shared" si="20"/>
      </c>
      <c r="X29" s="52">
        <f t="shared" si="21"/>
      </c>
      <c r="Y29" s="52">
        <f t="shared" si="22"/>
      </c>
      <c r="Z29" s="52">
        <f t="shared" si="23"/>
      </c>
      <c r="AA29" s="52">
        <f t="shared" si="24"/>
      </c>
      <c r="AB29" s="53">
        <f t="shared" si="25"/>
      </c>
    </row>
    <row r="30" spans="1:28" ht="12.75" customHeight="1">
      <c r="A30" s="25">
        <v>1.5</v>
      </c>
      <c r="B30" s="49">
        <v>0.79</v>
      </c>
      <c r="C30" s="49">
        <v>0.76</v>
      </c>
      <c r="D30" s="49">
        <f t="shared" si="3"/>
        <v>3.606140940681578</v>
      </c>
      <c r="E30" s="61">
        <v>5.5</v>
      </c>
      <c r="F30" s="50">
        <f t="shared" si="8"/>
        <v>19.833775173748677</v>
      </c>
      <c r="H30" s="51">
        <f t="shared" si="4"/>
        <v>942.5648226128988</v>
      </c>
      <c r="I30" s="52">
        <f t="shared" si="5"/>
        <v>1498.3243195892824</v>
      </c>
      <c r="J30" s="52">
        <f t="shared" si="9"/>
        <v>2230.2110954564882</v>
      </c>
      <c r="K30" s="52">
        <f t="shared" si="6"/>
      </c>
      <c r="L30" s="52">
        <f t="shared" si="7"/>
      </c>
      <c r="M30" s="52">
        <f t="shared" si="10"/>
      </c>
      <c r="N30" s="52">
        <f t="shared" si="11"/>
      </c>
      <c r="O30" s="52">
        <f t="shared" si="12"/>
      </c>
      <c r="P30" s="52">
        <f t="shared" si="13"/>
      </c>
      <c r="Q30" s="52">
        <f t="shared" si="14"/>
      </c>
      <c r="R30" s="52">
        <f t="shared" si="15"/>
      </c>
      <c r="S30" s="52">
        <f t="shared" si="16"/>
      </c>
      <c r="T30" s="52">
        <f t="shared" si="17"/>
      </c>
      <c r="U30" s="52">
        <f t="shared" si="18"/>
      </c>
      <c r="V30" s="52">
        <f t="shared" si="19"/>
      </c>
      <c r="W30" s="52">
        <f t="shared" si="20"/>
      </c>
      <c r="X30" s="52">
        <f t="shared" si="21"/>
      </c>
      <c r="Y30" s="52">
        <f t="shared" si="22"/>
      </c>
      <c r="Z30" s="52">
        <f t="shared" si="23"/>
      </c>
      <c r="AA30" s="52">
        <f t="shared" si="24"/>
      </c>
      <c r="AB30" s="53">
        <f t="shared" si="25"/>
      </c>
    </row>
    <row r="31" spans="1:28" ht="12.75" customHeight="1">
      <c r="A31" s="25">
        <v>2.2</v>
      </c>
      <c r="B31" s="49">
        <v>0.81</v>
      </c>
      <c r="C31" s="49">
        <v>0.78</v>
      </c>
      <c r="D31" s="49">
        <f t="shared" si="3"/>
        <v>5.02614693017567</v>
      </c>
      <c r="E31" s="61">
        <v>5.8</v>
      </c>
      <c r="F31" s="50">
        <f t="shared" si="8"/>
        <v>29.151652195018883</v>
      </c>
      <c r="H31" s="51">
        <f t="shared" si="4"/>
        <v>659.3924711130389</v>
      </c>
      <c r="I31" s="52">
        <f t="shared" si="5"/>
        <v>1048.5427708101317</v>
      </c>
      <c r="J31" s="52">
        <f t="shared" si="9"/>
        <v>1561.3701847341722</v>
      </c>
      <c r="K31" s="52">
        <f t="shared" si="6"/>
        <v>2563.61815213484</v>
      </c>
      <c r="L31" s="52">
        <f t="shared" si="7"/>
      </c>
      <c r="M31" s="52">
        <f t="shared" si="10"/>
      </c>
      <c r="N31" s="52">
        <f t="shared" si="11"/>
      </c>
      <c r="O31" s="52">
        <f t="shared" si="12"/>
      </c>
      <c r="P31" s="52">
        <f t="shared" si="13"/>
      </c>
      <c r="Q31" s="52">
        <f t="shared" si="14"/>
      </c>
      <c r="R31" s="52">
        <f t="shared" si="15"/>
      </c>
      <c r="S31" s="52">
        <f t="shared" si="16"/>
      </c>
      <c r="T31" s="52">
        <f t="shared" si="17"/>
      </c>
      <c r="U31" s="52">
        <f t="shared" si="18"/>
      </c>
      <c r="V31" s="52">
        <f t="shared" si="19"/>
      </c>
      <c r="W31" s="52">
        <f t="shared" si="20"/>
      </c>
      <c r="X31" s="52">
        <f t="shared" si="21"/>
      </c>
      <c r="Y31" s="52">
        <f t="shared" si="22"/>
      </c>
      <c r="Z31" s="52">
        <f t="shared" si="23"/>
      </c>
      <c r="AA31" s="52">
        <f t="shared" si="24"/>
      </c>
      <c r="AB31" s="53">
        <f t="shared" si="25"/>
      </c>
    </row>
    <row r="32" spans="1:28" ht="12.75" customHeight="1">
      <c r="A32" s="25">
        <v>3</v>
      </c>
      <c r="B32" s="49">
        <v>0.83</v>
      </c>
      <c r="C32" s="49">
        <v>0.75</v>
      </c>
      <c r="D32" s="49">
        <f t="shared" si="3"/>
        <v>6.956231392081026</v>
      </c>
      <c r="E32" s="61">
        <v>6.5</v>
      </c>
      <c r="F32" s="50">
        <f t="shared" si="8"/>
        <v>45.21550404852667</v>
      </c>
      <c r="H32" s="51">
        <f t="shared" si="4"/>
        <v>494.96827752781604</v>
      </c>
      <c r="I32" s="52">
        <f t="shared" si="5"/>
        <v>786.6787231090674</v>
      </c>
      <c r="J32" s="52">
        <f t="shared" si="9"/>
        <v>1170.7033338317983</v>
      </c>
      <c r="K32" s="52">
        <f t="shared" si="6"/>
        <v>1919.9391554323386</v>
      </c>
      <c r="L32" s="52">
        <f t="shared" si="7"/>
        <v>2922.3668053874694</v>
      </c>
      <c r="M32" s="52">
        <f t="shared" si="10"/>
      </c>
      <c r="N32" s="52">
        <f t="shared" si="11"/>
      </c>
      <c r="O32" s="52">
        <f t="shared" si="12"/>
      </c>
      <c r="P32" s="52">
        <f t="shared" si="13"/>
      </c>
      <c r="Q32" s="52">
        <f t="shared" si="14"/>
      </c>
      <c r="R32" s="52">
        <f t="shared" si="15"/>
      </c>
      <c r="S32" s="52">
        <f t="shared" si="16"/>
      </c>
      <c r="T32" s="52">
        <f t="shared" si="17"/>
      </c>
      <c r="U32" s="52">
        <f t="shared" si="18"/>
      </c>
      <c r="V32" s="52">
        <f t="shared" si="19"/>
      </c>
      <c r="W32" s="52">
        <f t="shared" si="20"/>
      </c>
      <c r="X32" s="52">
        <f t="shared" si="21"/>
      </c>
      <c r="Y32" s="52">
        <f t="shared" si="22"/>
      </c>
      <c r="Z32" s="52">
        <f t="shared" si="23"/>
      </c>
      <c r="AA32" s="52">
        <f t="shared" si="24"/>
      </c>
      <c r="AB32" s="53">
        <f t="shared" si="25"/>
      </c>
    </row>
    <row r="33" spans="1:28" ht="12.75" customHeight="1">
      <c r="A33" s="25">
        <v>4</v>
      </c>
      <c r="B33" s="49">
        <v>0.845</v>
      </c>
      <c r="C33" s="49">
        <v>0.81</v>
      </c>
      <c r="D33" s="49">
        <f t="shared" si="3"/>
        <v>8.435491351343781</v>
      </c>
      <c r="E33" s="61">
        <v>6</v>
      </c>
      <c r="F33" s="50">
        <f t="shared" si="8"/>
        <v>50.61294810806269</v>
      </c>
      <c r="H33" s="51">
        <f t="shared" si="4"/>
        <v>378.7321646071875</v>
      </c>
      <c r="I33" s="52">
        <f t="shared" si="5"/>
        <v>602.5503089365255</v>
      </c>
      <c r="J33" s="52">
        <f t="shared" si="9"/>
        <v>897.8003447949944</v>
      </c>
      <c r="K33" s="52">
        <f t="shared" si="6"/>
        <v>1475.8026556165958</v>
      </c>
      <c r="L33" s="52">
        <f t="shared" si="7"/>
        <v>2253.129988589471</v>
      </c>
      <c r="M33" s="52">
        <f t="shared" si="10"/>
      </c>
      <c r="N33" s="52">
        <f t="shared" si="11"/>
      </c>
      <c r="O33" s="52">
        <f t="shared" si="12"/>
      </c>
      <c r="P33" s="52">
        <f t="shared" si="13"/>
      </c>
      <c r="Q33" s="52">
        <f t="shared" si="14"/>
      </c>
      <c r="R33" s="52">
        <f t="shared" si="15"/>
      </c>
      <c r="S33" s="52">
        <f t="shared" si="16"/>
      </c>
      <c r="T33" s="52">
        <f t="shared" si="17"/>
      </c>
      <c r="U33" s="52">
        <f t="shared" si="18"/>
      </c>
      <c r="V33" s="52">
        <f t="shared" si="19"/>
      </c>
      <c r="W33" s="52">
        <f t="shared" si="20"/>
      </c>
      <c r="X33" s="52">
        <f t="shared" si="21"/>
      </c>
      <c r="Y33" s="52">
        <f t="shared" si="22"/>
      </c>
      <c r="Z33" s="52">
        <f t="shared" si="23"/>
      </c>
      <c r="AA33" s="52">
        <f t="shared" si="24"/>
      </c>
      <c r="AB33" s="53">
        <f t="shared" si="25"/>
      </c>
    </row>
    <row r="34" spans="1:28" ht="12.75" customHeight="1">
      <c r="A34" s="25">
        <v>5.5</v>
      </c>
      <c r="B34" s="49">
        <v>0.86</v>
      </c>
      <c r="C34" s="49">
        <v>0.83</v>
      </c>
      <c r="D34" s="49">
        <f t="shared" si="3"/>
        <v>11.121881586176059</v>
      </c>
      <c r="E34" s="61">
        <v>6.8</v>
      </c>
      <c r="F34" s="50">
        <f t="shared" si="8"/>
        <v>75.6287947859972</v>
      </c>
      <c r="H34" s="51">
        <f t="shared" si="4"/>
        <v>280.5258037200086</v>
      </c>
      <c r="I34" s="52">
        <f t="shared" si="5"/>
        <v>446.45699320469055</v>
      </c>
      <c r="J34" s="52">
        <f t="shared" si="9"/>
        <v>665.4933555605014</v>
      </c>
      <c r="K34" s="52">
        <f t="shared" si="6"/>
        <v>1094.7789728072798</v>
      </c>
      <c r="L34" s="52">
        <f t="shared" si="7"/>
        <v>1673.0948416639321</v>
      </c>
      <c r="M34" s="52">
        <f t="shared" si="10"/>
        <v>2484.2287016282835</v>
      </c>
      <c r="N34" s="52">
        <f t="shared" si="11"/>
        <v>2484.2287016282835</v>
      </c>
      <c r="O34" s="52">
        <f t="shared" si="12"/>
      </c>
      <c r="P34" s="52">
        <f t="shared" si="13"/>
      </c>
      <c r="Q34" s="52">
        <f t="shared" si="14"/>
      </c>
      <c r="R34" s="52">
        <f t="shared" si="15"/>
      </c>
      <c r="S34" s="52">
        <f t="shared" si="16"/>
      </c>
      <c r="T34" s="52">
        <f t="shared" si="17"/>
      </c>
      <c r="U34" s="52">
        <f t="shared" si="18"/>
      </c>
      <c r="V34" s="52">
        <f t="shared" si="19"/>
      </c>
      <c r="W34" s="52">
        <f t="shared" si="20"/>
      </c>
      <c r="X34" s="52">
        <f t="shared" si="21"/>
      </c>
      <c r="Y34" s="52">
        <f t="shared" si="22"/>
      </c>
      <c r="Z34" s="52">
        <f t="shared" si="23"/>
      </c>
      <c r="AA34" s="52">
        <f t="shared" si="24"/>
      </c>
      <c r="AB34" s="53">
        <f t="shared" si="25"/>
      </c>
    </row>
    <row r="35" spans="1:28" ht="12.75" customHeight="1">
      <c r="A35" s="25">
        <v>7.5</v>
      </c>
      <c r="B35" s="49">
        <v>0.87</v>
      </c>
      <c r="C35" s="49">
        <v>0.84</v>
      </c>
      <c r="D35" s="49">
        <f t="shared" si="3"/>
        <v>14.813403262077308</v>
      </c>
      <c r="E35" s="61">
        <v>7</v>
      </c>
      <c r="F35" s="50">
        <f t="shared" si="8"/>
        <v>103.69382283454115</v>
      </c>
      <c r="H35" s="51">
        <f t="shared" si="4"/>
        <v>208.1835232926243</v>
      </c>
      <c r="I35" s="52">
        <f t="shared" si="5"/>
        <v>331.38002229271297</v>
      </c>
      <c r="J35" s="52">
        <f t="shared" si="9"/>
        <v>494.05996334392364</v>
      </c>
      <c r="K35" s="52">
        <f t="shared" si="6"/>
        <v>813.0746803581242</v>
      </c>
      <c r="L35" s="52">
        <f t="shared" si="7"/>
        <v>1243.2090355937964</v>
      </c>
      <c r="M35" s="52">
        <f t="shared" si="10"/>
        <v>1811.8651385504306</v>
      </c>
      <c r="N35" s="52">
        <f t="shared" si="11"/>
        <v>1811.8651385504306</v>
      </c>
      <c r="O35" s="52">
        <f t="shared" si="12"/>
        <v>2709.918881740634</v>
      </c>
      <c r="P35" s="52">
        <f t="shared" si="13"/>
      </c>
      <c r="Q35" s="52">
        <f t="shared" si="14"/>
      </c>
      <c r="R35" s="52">
        <f t="shared" si="15"/>
      </c>
      <c r="S35" s="52">
        <f t="shared" si="16"/>
      </c>
      <c r="T35" s="52">
        <f t="shared" si="17"/>
      </c>
      <c r="U35" s="52">
        <f t="shared" si="18"/>
      </c>
      <c r="V35" s="52">
        <f t="shared" si="19"/>
      </c>
      <c r="W35" s="52">
        <f t="shared" si="20"/>
      </c>
      <c r="X35" s="52">
        <f t="shared" si="21"/>
      </c>
      <c r="Y35" s="52">
        <f t="shared" si="22"/>
      </c>
      <c r="Z35" s="52">
        <f t="shared" si="23"/>
      </c>
      <c r="AA35" s="52">
        <f t="shared" si="24"/>
      </c>
      <c r="AB35" s="53">
        <f t="shared" si="25"/>
      </c>
    </row>
    <row r="36" spans="1:28" ht="12.75" customHeight="1">
      <c r="A36" s="25">
        <v>11</v>
      </c>
      <c r="B36" s="49">
        <v>0.9</v>
      </c>
      <c r="C36" s="49">
        <v>0.86</v>
      </c>
      <c r="D36" s="49">
        <f t="shared" si="3"/>
        <v>20.513692703391396</v>
      </c>
      <c r="E36" s="61">
        <v>7.5</v>
      </c>
      <c r="F36" s="50">
        <f t="shared" si="8"/>
        <v>153.85269527543548</v>
      </c>
      <c r="H36" s="51" t="str">
        <f t="shared" si="4"/>
        <v>:</v>
      </c>
      <c r="I36" s="52">
        <f t="shared" si="5"/>
        <v>233.9759339271087</v>
      </c>
      <c r="J36" s="52">
        <f t="shared" si="9"/>
        <v>348.98346155523865</v>
      </c>
      <c r="K36" s="52">
        <f t="shared" si="6"/>
        <v>574.771822084898</v>
      </c>
      <c r="L36" s="52">
        <f t="shared" si="7"/>
        <v>870.1220393197805</v>
      </c>
      <c r="M36" s="52">
        <f t="shared" si="10"/>
        <v>1221.163024414867</v>
      </c>
      <c r="N36" s="52">
        <f t="shared" si="11"/>
        <v>1221.163024414867</v>
      </c>
      <c r="O36" s="52">
        <f t="shared" si="12"/>
        <v>1826.4343560320888</v>
      </c>
      <c r="P36" s="52">
        <f t="shared" si="13"/>
        <v>2224.8106982199433</v>
      </c>
      <c r="Q36" s="52">
        <f t="shared" si="14"/>
        <v>2568.7430305409052</v>
      </c>
      <c r="R36" s="52">
        <f t="shared" si="15"/>
        <v>2814.6268470671994</v>
      </c>
      <c r="S36" s="52">
        <f t="shared" si="16"/>
        <v>2996.4060798807186</v>
      </c>
      <c r="T36" s="52">
        <f t="shared" si="17"/>
      </c>
      <c r="U36" s="52">
        <f t="shared" si="18"/>
      </c>
      <c r="V36" s="52">
        <f t="shared" si="19"/>
      </c>
      <c r="W36" s="52">
        <f t="shared" si="20"/>
      </c>
      <c r="X36" s="52">
        <f t="shared" si="21"/>
      </c>
      <c r="Y36" s="52">
        <f t="shared" si="22"/>
      </c>
      <c r="Z36" s="52">
        <f t="shared" si="23"/>
      </c>
      <c r="AA36" s="52">
        <f t="shared" si="24"/>
      </c>
      <c r="AB36" s="53">
        <f t="shared" si="25"/>
      </c>
    </row>
    <row r="37" spans="1:28" ht="12.75" customHeight="1">
      <c r="A37" s="25">
        <v>15</v>
      </c>
      <c r="B37" s="49">
        <v>0.9</v>
      </c>
      <c r="C37" s="49">
        <v>0.9</v>
      </c>
      <c r="D37" s="49">
        <f t="shared" si="3"/>
        <v>26.72996321957061</v>
      </c>
      <c r="E37" s="61">
        <v>7.5</v>
      </c>
      <c r="F37" s="50">
        <f t="shared" si="8"/>
        <v>200.47472414677958</v>
      </c>
      <c r="H37" s="51" t="str">
        <f t="shared" si="4"/>
        <v>:</v>
      </c>
      <c r="I37" s="52" t="str">
        <f t="shared" si="5"/>
        <v>:</v>
      </c>
      <c r="J37" s="52">
        <f t="shared" si="9"/>
        <v>256.69825703630346</v>
      </c>
      <c r="K37" s="52">
        <f t="shared" si="6"/>
        <v>423.4698386829323</v>
      </c>
      <c r="L37" s="52">
        <f t="shared" si="7"/>
        <v>649.5479145382088</v>
      </c>
      <c r="M37" s="52">
        <f t="shared" si="10"/>
        <v>937.1716233881536</v>
      </c>
      <c r="N37" s="52">
        <f t="shared" si="11"/>
        <v>937.1716233881536</v>
      </c>
      <c r="O37" s="52">
        <f t="shared" si="12"/>
        <v>1401.6821802106724</v>
      </c>
      <c r="P37" s="52">
        <f t="shared" si="13"/>
        <v>1707.4128614246079</v>
      </c>
      <c r="Q37" s="52">
        <f t="shared" si="14"/>
        <v>1971.3609304151134</v>
      </c>
      <c r="R37" s="52">
        <f t="shared" si="15"/>
        <v>2160.062464028316</v>
      </c>
      <c r="S37" s="52">
        <f t="shared" si="16"/>
        <v>2299.5674566526445</v>
      </c>
      <c r="T37" s="52">
        <f t="shared" si="17"/>
        <v>2446.271977546374</v>
      </c>
      <c r="U37" s="52">
        <f t="shared" si="18"/>
        <v>2597.9904653777885</v>
      </c>
      <c r="V37" s="52">
        <f t="shared" si="19"/>
      </c>
      <c r="W37" s="52">
        <f t="shared" si="20"/>
      </c>
      <c r="X37" s="52">
        <f t="shared" si="21"/>
      </c>
      <c r="Y37" s="52">
        <f t="shared" si="22"/>
      </c>
      <c r="Z37" s="52">
        <f t="shared" si="23"/>
      </c>
      <c r="AA37" s="52">
        <f t="shared" si="24"/>
      </c>
      <c r="AB37" s="53">
        <f t="shared" si="25"/>
      </c>
    </row>
    <row r="38" spans="1:28" ht="12.75" customHeight="1">
      <c r="A38" s="25">
        <v>18.5</v>
      </c>
      <c r="B38" s="49">
        <v>0.91</v>
      </c>
      <c r="C38" s="49">
        <v>0.88</v>
      </c>
      <c r="D38" s="49">
        <f t="shared" si="3"/>
        <v>33.34569587456423</v>
      </c>
      <c r="E38" s="61">
        <v>7</v>
      </c>
      <c r="F38" s="50">
        <f t="shared" si="8"/>
        <v>233.4198711219496</v>
      </c>
      <c r="H38" s="51" t="str">
        <f t="shared" si="4"/>
        <v>:</v>
      </c>
      <c r="I38" s="52" t="str">
        <f t="shared" si="5"/>
        <v>:</v>
      </c>
      <c r="J38" s="52" t="str">
        <f t="shared" si="9"/>
        <v>:</v>
      </c>
      <c r="K38" s="52">
        <f t="shared" si="6"/>
        <v>346.34603387407196</v>
      </c>
      <c r="L38" s="52">
        <f t="shared" si="7"/>
        <v>530.6703017061013</v>
      </c>
      <c r="M38" s="52">
        <f t="shared" si="10"/>
        <v>795.3352588238464</v>
      </c>
      <c r="N38" s="52">
        <f t="shared" si="11"/>
        <v>804.898151018054</v>
      </c>
      <c r="O38" s="52">
        <f t="shared" si="12"/>
        <v>1203.8471577785358</v>
      </c>
      <c r="P38" s="52">
        <f t="shared" si="13"/>
        <v>1466.426661764078</v>
      </c>
      <c r="Q38" s="52">
        <f t="shared" si="14"/>
        <v>1693.120799095263</v>
      </c>
      <c r="R38" s="52">
        <f t="shared" si="15"/>
        <v>1855.1887829192144</v>
      </c>
      <c r="S38" s="52">
        <f t="shared" si="16"/>
        <v>1975.003881689659</v>
      </c>
      <c r="T38" s="52">
        <f t="shared" si="17"/>
        <v>2101.002359093883</v>
      </c>
      <c r="U38" s="52">
        <f t="shared" si="18"/>
        <v>2231.307126420564</v>
      </c>
      <c r="V38" s="52">
        <f t="shared" si="19"/>
      </c>
      <c r="W38" s="52">
        <f t="shared" si="20"/>
      </c>
      <c r="X38" s="52">
        <f t="shared" si="21"/>
      </c>
      <c r="Y38" s="52">
        <f t="shared" si="22"/>
      </c>
      <c r="Z38" s="52">
        <f t="shared" si="23"/>
      </c>
      <c r="AA38" s="52">
        <f t="shared" si="24"/>
      </c>
      <c r="AB38" s="53">
        <f t="shared" si="25"/>
      </c>
    </row>
    <row r="39" spans="1:28" ht="12.75" customHeight="1">
      <c r="A39" s="25">
        <v>22</v>
      </c>
      <c r="B39" s="49">
        <v>0.91</v>
      </c>
      <c r="C39" s="49">
        <v>0.85</v>
      </c>
      <c r="D39" s="49">
        <f t="shared" si="3"/>
        <v>41.053906017905476</v>
      </c>
      <c r="E39" s="61">
        <v>7</v>
      </c>
      <c r="F39" s="50">
        <f t="shared" si="8"/>
        <v>287.3773421253383</v>
      </c>
      <c r="H39" s="51" t="str">
        <f t="shared" si="4"/>
        <v>:</v>
      </c>
      <c r="I39" s="52" t="str">
        <f t="shared" si="5"/>
        <v>:</v>
      </c>
      <c r="J39" s="52" t="str">
        <f t="shared" si="9"/>
        <v>:</v>
      </c>
      <c r="K39" s="52">
        <f t="shared" si="6"/>
        <v>290.2523543647835</v>
      </c>
      <c r="L39" s="52">
        <f t="shared" si="7"/>
        <v>444.02837916782744</v>
      </c>
      <c r="M39" s="52">
        <f t="shared" si="10"/>
        <v>653.7718711135793</v>
      </c>
      <c r="N39" s="52">
        <f t="shared" si="11"/>
        <v>653.7718711135793</v>
      </c>
      <c r="O39" s="52">
        <f t="shared" si="12"/>
        <v>977.8149047555513</v>
      </c>
      <c r="P39" s="52">
        <f t="shared" si="13"/>
        <v>1191.0929367892625</v>
      </c>
      <c r="Q39" s="52">
        <f t="shared" si="14"/>
        <v>1375.2233763312502</v>
      </c>
      <c r="R39" s="52">
        <f t="shared" si="15"/>
        <v>1506.8617567874296</v>
      </c>
      <c r="S39" s="52">
        <f t="shared" si="16"/>
        <v>1604.1805805562956</v>
      </c>
      <c r="T39" s="52">
        <f t="shared" si="17"/>
        <v>1706.521802518146</v>
      </c>
      <c r="U39" s="52">
        <f t="shared" si="18"/>
        <v>1812.3607728803388</v>
      </c>
      <c r="V39" s="52">
        <f t="shared" si="19"/>
        <v>2750.4467526625003</v>
      </c>
      <c r="W39" s="52">
        <f t="shared" si="20"/>
      </c>
      <c r="X39" s="52">
        <f t="shared" si="21"/>
      </c>
      <c r="Y39" s="52">
        <f t="shared" si="22"/>
      </c>
      <c r="Z39" s="52">
        <f t="shared" si="23"/>
      </c>
      <c r="AA39" s="52">
        <f t="shared" si="24"/>
      </c>
      <c r="AB39" s="53">
        <f t="shared" si="25"/>
      </c>
    </row>
    <row r="40" spans="1:28" ht="12.75" customHeight="1">
      <c r="A40" s="25">
        <v>30</v>
      </c>
      <c r="B40" s="49">
        <v>0.932</v>
      </c>
      <c r="C40" s="49">
        <v>0.87</v>
      </c>
      <c r="D40" s="49">
        <f t="shared" si="3"/>
        <v>53.40454394911991</v>
      </c>
      <c r="E40" s="61">
        <v>7.3</v>
      </c>
      <c r="F40" s="50">
        <f t="shared" si="8"/>
        <v>389.85317082857534</v>
      </c>
      <c r="H40" s="51" t="str">
        <f t="shared" si="4"/>
        <v>:</v>
      </c>
      <c r="I40" s="52" t="str">
        <f t="shared" si="5"/>
        <v>:</v>
      </c>
      <c r="J40" s="52" t="str">
        <f t="shared" si="9"/>
        <v>:</v>
      </c>
      <c r="K40" s="52" t="str">
        <f t="shared" si="6"/>
        <v>:</v>
      </c>
      <c r="L40" s="52">
        <f t="shared" si="7"/>
        <v>334.59464863453206</v>
      </c>
      <c r="M40" s="52">
        <f t="shared" si="10"/>
        <v>481.92303342722636</v>
      </c>
      <c r="N40" s="52">
        <f t="shared" si="11"/>
        <v>481.92303342722636</v>
      </c>
      <c r="O40" s="52">
        <f t="shared" si="12"/>
        <v>720.7889263077258</v>
      </c>
      <c r="P40" s="52">
        <f t="shared" si="13"/>
        <v>878.0052286640848</v>
      </c>
      <c r="Q40" s="52">
        <f t="shared" si="14"/>
        <v>1013.7356017362953</v>
      </c>
      <c r="R40" s="52">
        <f t="shared" si="15"/>
        <v>1110.7718469892943</v>
      </c>
      <c r="S40" s="52">
        <f t="shared" si="16"/>
        <v>1182.509688325869</v>
      </c>
      <c r="T40" s="52">
        <f t="shared" si="17"/>
        <v>1257.9497528372033</v>
      </c>
      <c r="U40" s="52">
        <f t="shared" si="18"/>
        <v>1335.9681563590348</v>
      </c>
      <c r="V40" s="52">
        <f t="shared" si="19"/>
        <v>2027.4712034725906</v>
      </c>
      <c r="W40" s="52">
        <f t="shared" si="20"/>
        <v>2221.5436939785886</v>
      </c>
      <c r="X40" s="52">
        <f t="shared" si="21"/>
        <v>2365.019376651738</v>
      </c>
      <c r="Y40" s="52">
        <f t="shared" si="22"/>
        <v>2515.8995056744066</v>
      </c>
      <c r="Z40" s="52">
        <f t="shared" si="23"/>
        <v>2671.9363127180695</v>
      </c>
      <c r="AA40" s="52">
        <f t="shared" si="24"/>
      </c>
      <c r="AB40" s="53">
        <f t="shared" si="25"/>
      </c>
    </row>
    <row r="41" spans="1:28" ht="12.75" customHeight="1">
      <c r="A41" s="25">
        <v>37</v>
      </c>
      <c r="B41" s="49">
        <v>0.936</v>
      </c>
      <c r="C41" s="49">
        <v>0.87</v>
      </c>
      <c r="D41" s="49">
        <f t="shared" si="3"/>
        <v>65.58412726287219</v>
      </c>
      <c r="E41" s="61">
        <v>7.3</v>
      </c>
      <c r="F41" s="50">
        <f t="shared" si="8"/>
        <v>478.76412901896697</v>
      </c>
      <c r="H41" s="51" t="str">
        <f t="shared" si="4"/>
        <v>:</v>
      </c>
      <c r="I41" s="52" t="str">
        <f t="shared" si="5"/>
        <v>:</v>
      </c>
      <c r="J41" s="52" t="str">
        <f t="shared" si="9"/>
        <v>:</v>
      </c>
      <c r="K41" s="52" t="str">
        <f t="shared" si="6"/>
        <v>:</v>
      </c>
      <c r="L41" s="52" t="str">
        <f t="shared" si="7"/>
        <v>:</v>
      </c>
      <c r="M41" s="52">
        <f t="shared" si="10"/>
        <v>392.4254372647174</v>
      </c>
      <c r="N41" s="52">
        <f t="shared" si="11"/>
        <v>392.4254372647174</v>
      </c>
      <c r="O41" s="52">
        <f t="shared" si="12"/>
        <v>586.9317089293858</v>
      </c>
      <c r="P41" s="52">
        <f t="shared" si="13"/>
        <v>714.9514795524738</v>
      </c>
      <c r="Q41" s="52">
        <f t="shared" si="14"/>
        <v>825.4754580894088</v>
      </c>
      <c r="R41" s="52">
        <f t="shared" si="15"/>
        <v>904.491168758247</v>
      </c>
      <c r="S41" s="52">
        <f t="shared" si="16"/>
        <v>962.9066247590304</v>
      </c>
      <c r="T41" s="52">
        <f t="shared" si="17"/>
        <v>1024.3367666067934</v>
      </c>
      <c r="U41" s="52">
        <f t="shared" si="18"/>
        <v>1087.866425894957</v>
      </c>
      <c r="V41" s="52">
        <f t="shared" si="19"/>
        <v>1650.9509161788176</v>
      </c>
      <c r="W41" s="52">
        <f t="shared" si="20"/>
        <v>1808.982337516494</v>
      </c>
      <c r="X41" s="52">
        <f t="shared" si="21"/>
        <v>1925.8132495180607</v>
      </c>
      <c r="Y41" s="52">
        <f t="shared" si="22"/>
        <v>2048.673533213587</v>
      </c>
      <c r="Z41" s="52">
        <f t="shared" si="23"/>
        <v>2175.732851789914</v>
      </c>
      <c r="AA41" s="52">
        <f t="shared" si="24"/>
        <v>2476.426374268226</v>
      </c>
      <c r="AB41" s="53">
        <f t="shared" si="25"/>
        <v>2713.473506274741</v>
      </c>
    </row>
    <row r="42" spans="1:28" ht="12.75" customHeight="1">
      <c r="A42" s="25">
        <v>45</v>
      </c>
      <c r="B42" s="49">
        <v>0.942</v>
      </c>
      <c r="C42" s="49">
        <v>0.86</v>
      </c>
      <c r="D42" s="49">
        <f t="shared" si="3"/>
        <v>80.17801143479558</v>
      </c>
      <c r="E42" s="61">
        <v>7.7</v>
      </c>
      <c r="F42" s="50">
        <f t="shared" si="8"/>
        <v>617.370688047926</v>
      </c>
      <c r="H42" s="51" t="str">
        <f t="shared" si="4"/>
        <v>:</v>
      </c>
      <c r="I42" s="52" t="str">
        <f t="shared" si="5"/>
        <v>:</v>
      </c>
      <c r="J42" s="52" t="str">
        <f t="shared" si="9"/>
        <v>:</v>
      </c>
      <c r="K42" s="52" t="str">
        <f t="shared" si="6"/>
        <v>:</v>
      </c>
      <c r="L42" s="52" t="str">
        <f t="shared" si="7"/>
        <v>:</v>
      </c>
      <c r="M42" s="52" t="str">
        <f t="shared" si="10"/>
        <v>:</v>
      </c>
      <c r="N42" s="52">
        <f t="shared" si="11"/>
        <v>304.3215791002127</v>
      </c>
      <c r="O42" s="52">
        <f t="shared" si="12"/>
        <v>455.1590379318061</v>
      </c>
      <c r="P42" s="52">
        <f t="shared" si="13"/>
        <v>554.4369517786206</v>
      </c>
      <c r="Q42" s="52">
        <f t="shared" si="14"/>
        <v>640.1470726903524</v>
      </c>
      <c r="R42" s="52">
        <f t="shared" si="15"/>
        <v>701.4228809357938</v>
      </c>
      <c r="S42" s="52">
        <f t="shared" si="16"/>
        <v>746.723419906782</v>
      </c>
      <c r="T42" s="52">
        <f t="shared" si="17"/>
        <v>794.3618143538031</v>
      </c>
      <c r="U42" s="52">
        <f t="shared" si="18"/>
        <v>843.6283613162794</v>
      </c>
      <c r="V42" s="52">
        <f t="shared" si="19"/>
        <v>1280.2941453807048</v>
      </c>
      <c r="W42" s="52">
        <f t="shared" si="20"/>
        <v>1402.8457618715877</v>
      </c>
      <c r="X42" s="52">
        <f t="shared" si="21"/>
        <v>1493.446839813564</v>
      </c>
      <c r="Y42" s="52">
        <f t="shared" si="22"/>
        <v>1588.7236287076062</v>
      </c>
      <c r="Z42" s="52">
        <f t="shared" si="23"/>
        <v>1687.2567226325589</v>
      </c>
      <c r="AA42" s="52">
        <f t="shared" si="24"/>
        <v>1920.4412180710572</v>
      </c>
      <c r="AB42" s="53">
        <f t="shared" si="25"/>
        <v>2104.2686428073816</v>
      </c>
    </row>
    <row r="43" spans="1:28" ht="12.75" customHeight="1">
      <c r="A43" s="25">
        <v>55</v>
      </c>
      <c r="B43" s="49">
        <v>0.946</v>
      </c>
      <c r="C43" s="49">
        <v>0.86</v>
      </c>
      <c r="D43" s="49">
        <f t="shared" si="3"/>
        <v>97.58099066095274</v>
      </c>
      <c r="E43" s="61">
        <v>7.7</v>
      </c>
      <c r="F43" s="50">
        <f t="shared" si="8"/>
        <v>751.3736280893361</v>
      </c>
      <c r="H43" s="51" t="str">
        <f t="shared" si="4"/>
        <v>:</v>
      </c>
      <c r="I43" s="52" t="str">
        <f t="shared" si="5"/>
        <v>:</v>
      </c>
      <c r="J43" s="52" t="str">
        <f t="shared" si="9"/>
        <v>:</v>
      </c>
      <c r="K43" s="52" t="str">
        <f t="shared" si="6"/>
        <v>:</v>
      </c>
      <c r="L43" s="52" t="str">
        <f t="shared" si="7"/>
        <v>:</v>
      </c>
      <c r="M43" s="52" t="str">
        <f t="shared" si="10"/>
        <v>:</v>
      </c>
      <c r="N43" s="52">
        <f t="shared" si="11"/>
        <v>250.04766690399654</v>
      </c>
      <c r="O43" s="52">
        <f t="shared" si="12"/>
        <v>373.98417766371335</v>
      </c>
      <c r="P43" s="52">
        <f t="shared" si="13"/>
        <v>455.5564763021789</v>
      </c>
      <c r="Q43" s="52">
        <f t="shared" si="14"/>
        <v>525.9807157774236</v>
      </c>
      <c r="R43" s="52">
        <f t="shared" si="15"/>
        <v>576.3283543994742</v>
      </c>
      <c r="S43" s="52">
        <f t="shared" si="16"/>
        <v>613.5498163565281</v>
      </c>
      <c r="T43" s="52">
        <f t="shared" si="17"/>
        <v>652.6921914117238</v>
      </c>
      <c r="U43" s="52">
        <f t="shared" si="18"/>
        <v>693.1723478331214</v>
      </c>
      <c r="V43" s="52">
        <f t="shared" si="19"/>
        <v>1051.9614315548472</v>
      </c>
      <c r="W43" s="52">
        <f t="shared" si="20"/>
        <v>1152.6567087989483</v>
      </c>
      <c r="X43" s="52">
        <f t="shared" si="21"/>
        <v>1227.0996327130563</v>
      </c>
      <c r="Y43" s="52">
        <f t="shared" si="22"/>
        <v>1305.3843828234476</v>
      </c>
      <c r="Z43" s="52">
        <f t="shared" si="23"/>
        <v>1386.3446956662428</v>
      </c>
      <c r="AA43" s="52">
        <f t="shared" si="24"/>
        <v>1577.9421473322705</v>
      </c>
      <c r="AB43" s="53">
        <f t="shared" si="25"/>
        <v>1728.9850631984225</v>
      </c>
    </row>
    <row r="44" spans="1:28" ht="12.75" customHeight="1">
      <c r="A44" s="25">
        <v>75</v>
      </c>
      <c r="B44" s="49">
        <v>0.949</v>
      </c>
      <c r="C44" s="49">
        <v>0.87</v>
      </c>
      <c r="D44" s="49">
        <f t="shared" si="3"/>
        <v>131.11969167697512</v>
      </c>
      <c r="E44" s="61">
        <v>7.4</v>
      </c>
      <c r="F44" s="50">
        <f t="shared" si="8"/>
        <v>970.2857184096159</v>
      </c>
      <c r="H44" s="51" t="str">
        <f t="shared" si="4"/>
        <v>:</v>
      </c>
      <c r="I44" s="52" t="str">
        <f t="shared" si="5"/>
        <v>:</v>
      </c>
      <c r="J44" s="52" t="str">
        <f t="shared" si="9"/>
        <v>:</v>
      </c>
      <c r="K44" s="52" t="str">
        <f t="shared" si="6"/>
        <v>:</v>
      </c>
      <c r="L44" s="52" t="str">
        <f t="shared" si="7"/>
        <v>:</v>
      </c>
      <c r="M44" s="52" t="str">
        <f t="shared" si="10"/>
        <v>:</v>
      </c>
      <c r="N44" s="52" t="str">
        <f t="shared" si="11"/>
        <v>:</v>
      </c>
      <c r="O44" s="52" t="str">
        <f t="shared" si="12"/>
        <v>:</v>
      </c>
      <c r="P44" s="52">
        <f t="shared" si="13"/>
        <v>352.77559579029</v>
      </c>
      <c r="Q44" s="52">
        <f t="shared" si="14"/>
        <v>407.3109922368944</v>
      </c>
      <c r="R44" s="52">
        <f t="shared" si="15"/>
        <v>446.29939243636085</v>
      </c>
      <c r="S44" s="52">
        <f t="shared" si="16"/>
        <v>475.12309290193264</v>
      </c>
      <c r="T44" s="52">
        <f t="shared" si="17"/>
        <v>505.4343175229261</v>
      </c>
      <c r="U44" s="52">
        <f t="shared" si="18"/>
        <v>536.7814984809468</v>
      </c>
      <c r="V44" s="52">
        <f t="shared" si="19"/>
        <v>814.6219844737888</v>
      </c>
      <c r="W44" s="52">
        <f t="shared" si="20"/>
        <v>892.5987848727217</v>
      </c>
      <c r="X44" s="52">
        <f t="shared" si="21"/>
        <v>950.2461858038653</v>
      </c>
      <c r="Y44" s="52">
        <f t="shared" si="22"/>
        <v>1010.8686350458522</v>
      </c>
      <c r="Z44" s="52">
        <f t="shared" si="23"/>
        <v>1073.5629969618935</v>
      </c>
      <c r="AA44" s="52">
        <f t="shared" si="24"/>
        <v>1221.9329767106833</v>
      </c>
      <c r="AB44" s="53">
        <f t="shared" si="25"/>
        <v>1338.8981773090827</v>
      </c>
    </row>
    <row r="45" spans="1:28" ht="12.75" customHeight="1">
      <c r="A45" s="25">
        <v>90</v>
      </c>
      <c r="B45" s="49">
        <v>0.952</v>
      </c>
      <c r="C45" s="49">
        <v>0.87</v>
      </c>
      <c r="D45" s="49">
        <f t="shared" si="3"/>
        <v>156.84779924552444</v>
      </c>
      <c r="E45" s="61">
        <v>7.4</v>
      </c>
      <c r="F45" s="50">
        <f t="shared" si="8"/>
        <v>1160.673714416881</v>
      </c>
      <c r="H45" s="51" t="str">
        <f t="shared" si="4"/>
        <v>:</v>
      </c>
      <c r="I45" s="52" t="str">
        <f t="shared" si="5"/>
        <v>:</v>
      </c>
      <c r="J45" s="52" t="str">
        <f t="shared" si="9"/>
        <v>:</v>
      </c>
      <c r="K45" s="52" t="str">
        <f t="shared" si="6"/>
        <v>:</v>
      </c>
      <c r="L45" s="52" t="str">
        <f t="shared" si="7"/>
        <v>:</v>
      </c>
      <c r="M45" s="52" t="str">
        <f t="shared" si="10"/>
        <v>:</v>
      </c>
      <c r="N45" s="52" t="str">
        <f t="shared" si="11"/>
        <v>:</v>
      </c>
      <c r="O45" s="52" t="str">
        <f t="shared" si="12"/>
        <v>:</v>
      </c>
      <c r="P45" s="52" t="str">
        <f t="shared" si="13"/>
        <v>:</v>
      </c>
      <c r="Q45" s="52">
        <f t="shared" si="14"/>
        <v>340.49882737049825</v>
      </c>
      <c r="R45" s="52">
        <f t="shared" si="15"/>
        <v>373.0918700381239</v>
      </c>
      <c r="S45" s="52">
        <f t="shared" si="16"/>
        <v>397.18755219761135</v>
      </c>
      <c r="T45" s="52">
        <f t="shared" si="17"/>
        <v>422.5267564821089</v>
      </c>
      <c r="U45" s="52">
        <f t="shared" si="18"/>
        <v>448.73198678772513</v>
      </c>
      <c r="V45" s="52">
        <f t="shared" si="19"/>
        <v>680.9976547409965</v>
      </c>
      <c r="W45" s="52">
        <f t="shared" si="20"/>
        <v>746.1837400762478</v>
      </c>
      <c r="X45" s="52">
        <f t="shared" si="21"/>
        <v>794.3751043952227</v>
      </c>
      <c r="Y45" s="52">
        <f t="shared" si="22"/>
        <v>845.0535129642178</v>
      </c>
      <c r="Z45" s="52">
        <f t="shared" si="23"/>
        <v>897.4639735754503</v>
      </c>
      <c r="AA45" s="52">
        <f t="shared" si="24"/>
        <v>1021.4964821114949</v>
      </c>
      <c r="AB45" s="53">
        <f t="shared" si="25"/>
        <v>1119.2756101143716</v>
      </c>
    </row>
    <row r="46" spans="1:28" ht="12.75" customHeight="1">
      <c r="A46" s="25">
        <v>110</v>
      </c>
      <c r="B46" s="49">
        <v>0.956</v>
      </c>
      <c r="C46" s="49">
        <v>0.87</v>
      </c>
      <c r="D46" s="49">
        <f t="shared" si="3"/>
        <v>190.9007617037578</v>
      </c>
      <c r="E46" s="61">
        <v>7.7</v>
      </c>
      <c r="F46" s="50">
        <f t="shared" si="8"/>
        <v>1469.9358651189352</v>
      </c>
      <c r="H46" s="51" t="str">
        <f t="shared" si="4"/>
        <v>:</v>
      </c>
      <c r="I46" s="52" t="str">
        <f t="shared" si="5"/>
        <v>:</v>
      </c>
      <c r="J46" s="52" t="str">
        <f t="shared" si="9"/>
        <v>:</v>
      </c>
      <c r="K46" s="52" t="str">
        <f t="shared" si="6"/>
        <v>:</v>
      </c>
      <c r="L46" s="52" t="str">
        <f t="shared" si="7"/>
        <v>:</v>
      </c>
      <c r="M46" s="52" t="str">
        <f t="shared" si="10"/>
        <v>:</v>
      </c>
      <c r="N46" s="52" t="str">
        <f t="shared" si="11"/>
        <v>:</v>
      </c>
      <c r="O46" s="52" t="str">
        <f t="shared" si="12"/>
        <v>:</v>
      </c>
      <c r="P46" s="52" t="str">
        <f t="shared" si="13"/>
        <v>:</v>
      </c>
      <c r="Q46" s="52" t="str">
        <f t="shared" si="14"/>
        <v>:</v>
      </c>
      <c r="R46" s="52">
        <f t="shared" si="15"/>
        <v>294.59647654821435</v>
      </c>
      <c r="S46" s="52">
        <f t="shared" si="16"/>
        <v>313.6226297138819</v>
      </c>
      <c r="T46" s="52">
        <f t="shared" si="17"/>
        <v>333.6306784016906</v>
      </c>
      <c r="U46" s="52">
        <f t="shared" si="18"/>
        <v>354.3225485150227</v>
      </c>
      <c r="V46" s="52">
        <f t="shared" si="19"/>
        <v>537.721472204138</v>
      </c>
      <c r="W46" s="52">
        <f t="shared" si="20"/>
        <v>589.1929530964287</v>
      </c>
      <c r="X46" s="52">
        <f t="shared" si="21"/>
        <v>627.2452594277638</v>
      </c>
      <c r="Y46" s="52">
        <f t="shared" si="22"/>
        <v>667.2613568033812</v>
      </c>
      <c r="Z46" s="52">
        <f t="shared" si="23"/>
        <v>708.6450970300453</v>
      </c>
      <c r="AA46" s="52">
        <f t="shared" si="24"/>
        <v>806.5822083062071</v>
      </c>
      <c r="AB46" s="53">
        <f t="shared" si="25"/>
        <v>883.7894296446431</v>
      </c>
    </row>
    <row r="47" spans="1:28" ht="12.75" customHeight="1">
      <c r="A47" s="25">
        <v>132</v>
      </c>
      <c r="B47" s="49">
        <v>0.958</v>
      </c>
      <c r="C47" s="49">
        <v>0.87</v>
      </c>
      <c r="D47" s="49">
        <f t="shared" si="3"/>
        <v>228.60266578971917</v>
      </c>
      <c r="E47" s="61">
        <v>7.7</v>
      </c>
      <c r="F47" s="50">
        <f t="shared" si="8"/>
        <v>1760.2405265808377</v>
      </c>
      <c r="H47" s="51" t="str">
        <f t="shared" si="4"/>
        <v>:</v>
      </c>
      <c r="I47" s="52" t="str">
        <f t="shared" si="5"/>
        <v>:</v>
      </c>
      <c r="J47" s="52" t="str">
        <f t="shared" si="9"/>
        <v>:</v>
      </c>
      <c r="K47" s="52" t="str">
        <f t="shared" si="6"/>
        <v>:</v>
      </c>
      <c r="L47" s="52" t="str">
        <f t="shared" si="7"/>
        <v>:</v>
      </c>
      <c r="M47" s="52" t="str">
        <f t="shared" si="10"/>
        <v>:</v>
      </c>
      <c r="N47" s="52" t="str">
        <f t="shared" si="11"/>
        <v>:</v>
      </c>
      <c r="O47" s="52" t="str">
        <f t="shared" si="12"/>
        <v>:</v>
      </c>
      <c r="P47" s="52" t="str">
        <f t="shared" si="13"/>
        <v>:</v>
      </c>
      <c r="Q47" s="52" t="str">
        <f t="shared" si="14"/>
        <v>:</v>
      </c>
      <c r="R47" s="52" t="str">
        <f t="shared" si="15"/>
        <v>:</v>
      </c>
      <c r="S47" s="52">
        <f t="shared" si="16"/>
        <v>261.8989533349885</v>
      </c>
      <c r="T47" s="52">
        <f t="shared" si="17"/>
        <v>278.60720877686504</v>
      </c>
      <c r="U47" s="52">
        <f t="shared" si="18"/>
        <v>295.8865075639746</v>
      </c>
      <c r="V47" s="52">
        <f t="shared" si="19"/>
        <v>449.0386771021306</v>
      </c>
      <c r="W47" s="52">
        <f t="shared" si="20"/>
        <v>492.0213119476801</v>
      </c>
      <c r="X47" s="52">
        <f t="shared" si="21"/>
        <v>523.797906669977</v>
      </c>
      <c r="Y47" s="52">
        <f t="shared" si="22"/>
        <v>557.2144175537301</v>
      </c>
      <c r="Z47" s="52">
        <f t="shared" si="23"/>
        <v>591.7730151279492</v>
      </c>
      <c r="AA47" s="52">
        <f t="shared" si="24"/>
        <v>673.558015653196</v>
      </c>
      <c r="AB47" s="53">
        <f t="shared" si="25"/>
        <v>738.0319679215203</v>
      </c>
    </row>
    <row r="48" spans="1:28" ht="12.75" customHeight="1">
      <c r="A48" s="25">
        <v>150</v>
      </c>
      <c r="B48" s="49">
        <v>0.959</v>
      </c>
      <c r="C48" s="49">
        <v>0.88</v>
      </c>
      <c r="D48" s="49">
        <f t="shared" si="3"/>
        <v>256.55595563385384</v>
      </c>
      <c r="E48" s="61">
        <v>7.8</v>
      </c>
      <c r="F48" s="50">
        <f t="shared" si="8"/>
        <v>2001.13645394406</v>
      </c>
      <c r="H48" s="51" t="str">
        <f t="shared" si="4"/>
        <v>:</v>
      </c>
      <c r="I48" s="52" t="str">
        <f t="shared" si="5"/>
        <v>:</v>
      </c>
      <c r="J48" s="52" t="str">
        <f t="shared" si="9"/>
        <v>:</v>
      </c>
      <c r="K48" s="52" t="str">
        <f t="shared" si="6"/>
        <v>:</v>
      </c>
      <c r="L48" s="52" t="str">
        <f t="shared" si="7"/>
        <v>:</v>
      </c>
      <c r="M48" s="52" t="str">
        <f t="shared" si="10"/>
        <v>:</v>
      </c>
      <c r="N48" s="52" t="str">
        <f t="shared" si="11"/>
        <v>:</v>
      </c>
      <c r="O48" s="52" t="str">
        <f t="shared" si="12"/>
        <v>:</v>
      </c>
      <c r="P48" s="52" t="str">
        <f t="shared" si="13"/>
        <v>:</v>
      </c>
      <c r="Q48" s="52" t="str">
        <f t="shared" si="14"/>
        <v>:</v>
      </c>
      <c r="R48" s="52" t="str">
        <f t="shared" si="15"/>
        <v>:</v>
      </c>
      <c r="S48" s="52" t="str">
        <f t="shared" si="16"/>
        <v>:</v>
      </c>
      <c r="T48" s="52">
        <f t="shared" si="17"/>
        <v>245.06859535742353</v>
      </c>
      <c r="U48" s="52">
        <f t="shared" si="18"/>
        <v>260.26781974615665</v>
      </c>
      <c r="V48" s="52">
        <f t="shared" si="19"/>
        <v>394.98359838459703</v>
      </c>
      <c r="W48" s="52">
        <f t="shared" si="20"/>
        <v>432.792002526775</v>
      </c>
      <c r="X48" s="52">
        <f t="shared" si="21"/>
        <v>460.74334473368947</v>
      </c>
      <c r="Y48" s="52">
        <f t="shared" si="22"/>
        <v>490.13719071484707</v>
      </c>
      <c r="Z48" s="52">
        <f t="shared" si="23"/>
        <v>520.5356394923133</v>
      </c>
      <c r="AA48" s="52">
        <f t="shared" si="24"/>
        <v>592.4753975768955</v>
      </c>
      <c r="AB48" s="53">
        <f t="shared" si="25"/>
        <v>649.1880037901625</v>
      </c>
    </row>
    <row r="49" spans="1:28" ht="12.75" customHeight="1">
      <c r="A49" s="25">
        <v>185</v>
      </c>
      <c r="B49" s="49">
        <v>0.96</v>
      </c>
      <c r="C49" s="49">
        <v>0.88</v>
      </c>
      <c r="D49" s="49">
        <f t="shared" si="3"/>
        <v>316.08940881097345</v>
      </c>
      <c r="E49" s="61">
        <v>7.8</v>
      </c>
      <c r="F49" s="50">
        <f t="shared" si="8"/>
        <v>2465.497388725593</v>
      </c>
      <c r="H49" s="51" t="str">
        <f t="shared" si="4"/>
        <v>:</v>
      </c>
      <c r="I49" s="52" t="str">
        <f t="shared" si="5"/>
        <v>:</v>
      </c>
      <c r="J49" s="52" t="str">
        <f t="shared" si="9"/>
        <v>:</v>
      </c>
      <c r="K49" s="52" t="str">
        <f t="shared" si="6"/>
        <v>:</v>
      </c>
      <c r="L49" s="52" t="str">
        <f t="shared" si="7"/>
        <v>:</v>
      </c>
      <c r="M49" s="52" t="str">
        <f t="shared" si="10"/>
        <v>:</v>
      </c>
      <c r="N49" s="52" t="str">
        <f t="shared" si="11"/>
        <v>:</v>
      </c>
      <c r="O49" s="52" t="str">
        <f t="shared" si="12"/>
        <v>:</v>
      </c>
      <c r="P49" s="52" t="str">
        <f t="shared" si="13"/>
        <v>:</v>
      </c>
      <c r="Q49" s="52" t="str">
        <f t="shared" si="14"/>
        <v>:</v>
      </c>
      <c r="R49" s="52" t="str">
        <f t="shared" si="15"/>
        <v>:</v>
      </c>
      <c r="S49" s="52" t="str">
        <f t="shared" si="16"/>
        <v>:</v>
      </c>
      <c r="T49" s="52" t="str">
        <f t="shared" si="17"/>
        <v>:</v>
      </c>
      <c r="U49" s="52">
        <f t="shared" si="18"/>
        <v>211.24801196881074</v>
      </c>
      <c r="V49" s="52">
        <f t="shared" si="19"/>
        <v>320.590920538748</v>
      </c>
      <c r="W49" s="52">
        <f t="shared" si="20"/>
        <v>351.27834942849023</v>
      </c>
      <c r="X49" s="52">
        <f t="shared" si="21"/>
        <v>373.9652320359118</v>
      </c>
      <c r="Y49" s="52">
        <f t="shared" si="22"/>
        <v>397.82293189943346</v>
      </c>
      <c r="Z49" s="52">
        <f t="shared" si="23"/>
        <v>422.4960239376215</v>
      </c>
      <c r="AA49" s="52">
        <f t="shared" si="24"/>
        <v>480.88638080812194</v>
      </c>
      <c r="AB49" s="53">
        <f t="shared" si="25"/>
        <v>526.9175241427354</v>
      </c>
    </row>
    <row r="50" spans="1:28" ht="12.75" customHeight="1" thickBot="1">
      <c r="A50" s="54">
        <v>200</v>
      </c>
      <c r="B50" s="55">
        <v>0.96</v>
      </c>
      <c r="C50" s="55">
        <v>0.88</v>
      </c>
      <c r="D50" s="55">
        <f t="shared" si="3"/>
        <v>341.71827979564694</v>
      </c>
      <c r="E50" s="62">
        <v>7.6</v>
      </c>
      <c r="F50" s="56">
        <f t="shared" si="8"/>
        <v>2597.0589264469168</v>
      </c>
      <c r="H50" s="31" t="str">
        <f t="shared" si="4"/>
        <v>:</v>
      </c>
      <c r="I50" s="32" t="str">
        <f t="shared" si="5"/>
        <v>:</v>
      </c>
      <c r="J50" s="32" t="str">
        <f t="shared" si="9"/>
        <v>:</v>
      </c>
      <c r="K50" s="32" t="str">
        <f t="shared" si="6"/>
        <v>:</v>
      </c>
      <c r="L50" s="32" t="str">
        <f t="shared" si="7"/>
        <v>:</v>
      </c>
      <c r="M50" s="32" t="str">
        <f t="shared" si="10"/>
        <v>:</v>
      </c>
      <c r="N50" s="32" t="str">
        <f t="shared" si="11"/>
        <v>:</v>
      </c>
      <c r="O50" s="32" t="str">
        <f t="shared" si="12"/>
        <v>:</v>
      </c>
      <c r="P50" s="32" t="str">
        <f t="shared" si="13"/>
        <v>:</v>
      </c>
      <c r="Q50" s="32" t="str">
        <f t="shared" si="14"/>
        <v>:</v>
      </c>
      <c r="R50" s="32" t="str">
        <f t="shared" si="15"/>
        <v>:</v>
      </c>
      <c r="S50" s="32" t="str">
        <f t="shared" si="16"/>
        <v>:</v>
      </c>
      <c r="T50" s="32" t="str">
        <f t="shared" si="17"/>
        <v>:</v>
      </c>
      <c r="U50" s="32" t="str">
        <f t="shared" si="18"/>
        <v>:</v>
      </c>
      <c r="V50" s="32">
        <f t="shared" si="19"/>
        <v>304.35045943250884</v>
      </c>
      <c r="W50" s="32">
        <f t="shared" si="20"/>
        <v>333.48332777981017</v>
      </c>
      <c r="X50" s="32">
        <f t="shared" si="21"/>
        <v>355.0209406761978</v>
      </c>
      <c r="Y50" s="32">
        <f t="shared" si="22"/>
        <v>377.67005969137006</v>
      </c>
      <c r="Z50" s="32">
        <f t="shared" si="23"/>
        <v>401.0932648302552</v>
      </c>
      <c r="AA50" s="32">
        <f t="shared" si="24"/>
        <v>456.5256891487632</v>
      </c>
      <c r="AB50" s="33">
        <f t="shared" si="25"/>
        <v>500.2249916697152</v>
      </c>
    </row>
    <row r="52" spans="12:14" ht="11.25">
      <c r="L52" s="103" t="s">
        <v>74</v>
      </c>
      <c r="M52" s="109" t="s">
        <v>70</v>
      </c>
      <c r="N52" s="104" t="s">
        <v>69</v>
      </c>
    </row>
    <row r="53" spans="13:14" ht="11.25">
      <c r="M53" s="109" t="s">
        <v>71</v>
      </c>
      <c r="N53" s="13" t="s">
        <v>29</v>
      </c>
    </row>
    <row r="54" spans="13:14" ht="11.25">
      <c r="M54" s="109" t="s">
        <v>72</v>
      </c>
      <c r="N54" s="57" t="s">
        <v>51</v>
      </c>
    </row>
    <row r="55" ht="11.25">
      <c r="N55" s="57"/>
    </row>
    <row r="56" ht="11.25">
      <c r="N56" s="57"/>
    </row>
    <row r="57" ht="11.25">
      <c r="N57" s="57"/>
    </row>
    <row r="58" ht="11.25">
      <c r="N58" s="57"/>
    </row>
    <row r="59" ht="11.25">
      <c r="N59" s="57"/>
    </row>
    <row r="60" ht="11.25">
      <c r="N60" s="57"/>
    </row>
    <row r="61" ht="11.25">
      <c r="N61" s="57"/>
    </row>
    <row r="62" ht="11.25">
      <c r="N62" s="57"/>
    </row>
    <row r="63" ht="11.25">
      <c r="N63" s="57"/>
    </row>
    <row r="64" ht="11.25">
      <c r="N64" s="57"/>
    </row>
    <row r="65" ht="11.25">
      <c r="N65" s="57"/>
    </row>
    <row r="66" ht="11.25">
      <c r="N66" s="57"/>
    </row>
    <row r="67" ht="11.25">
      <c r="N67" s="57"/>
    </row>
    <row r="70" ht="12.75">
      <c r="AK70" s="67" t="s">
        <v>61</v>
      </c>
    </row>
    <row r="71" spans="36:40" s="1" customFormat="1" ht="11.25">
      <c r="AJ71" s="5"/>
      <c r="AK71" s="1" t="s">
        <v>62</v>
      </c>
      <c r="AN71" s="68">
        <f>$F$9-0.0001</f>
        <v>0.1499</v>
      </c>
    </row>
    <row r="72" spans="36:41" s="1" customFormat="1" ht="11.25">
      <c r="AJ72" s="5"/>
      <c r="AK72" s="1" t="s">
        <v>63</v>
      </c>
      <c r="AN72" s="72">
        <f>AN71*$F$6</f>
        <v>59.96</v>
      </c>
      <c r="AO72" s="1" t="s">
        <v>6</v>
      </c>
    </row>
    <row r="73" spans="36:40" s="1" customFormat="1" ht="11.25">
      <c r="AJ73" s="5"/>
      <c r="AK73" s="70" t="s">
        <v>64</v>
      </c>
      <c r="AN73" s="105">
        <f>F12</f>
        <v>0.3</v>
      </c>
    </row>
    <row r="74" spans="36:40" s="1" customFormat="1" ht="11.25">
      <c r="AJ74" s="5"/>
      <c r="AK74" s="1" t="s">
        <v>65</v>
      </c>
      <c r="AN74" s="73">
        <f>SIN(ACOS(AN73))</f>
        <v>0.9539392014169457</v>
      </c>
    </row>
    <row r="75" s="1" customFormat="1" ht="11.25">
      <c r="AN75" s="69"/>
    </row>
    <row r="76" spans="37:41" s="1" customFormat="1" ht="12.75">
      <c r="AK76" s="67" t="s">
        <v>60</v>
      </c>
      <c r="AL76"/>
      <c r="AM76"/>
      <c r="AN76"/>
      <c r="AO76"/>
    </row>
    <row r="77" spans="37:40" s="1" customFormat="1" ht="11.25">
      <c r="AK77" s="1" t="s">
        <v>62</v>
      </c>
      <c r="AN77" s="68">
        <f>$F$10-0.0001</f>
        <v>0.0499</v>
      </c>
    </row>
    <row r="78" spans="37:41" s="1" customFormat="1" ht="11.25">
      <c r="AK78" s="1" t="s">
        <v>63</v>
      </c>
      <c r="AN78" s="72">
        <f>AN77*$F$6</f>
        <v>19.96</v>
      </c>
      <c r="AO78" s="1" t="s">
        <v>6</v>
      </c>
    </row>
    <row r="79" spans="37:60" s="1" customFormat="1" ht="11.25">
      <c r="AK79" s="4"/>
      <c r="AP79" s="4"/>
      <c r="AV79" s="4"/>
      <c r="BB79" s="4"/>
      <c r="BH79" s="4"/>
    </row>
    <row r="80" s="1" customFormat="1" ht="11.25"/>
    <row r="81" spans="30:109" s="1" customFormat="1" ht="12" thickBot="1">
      <c r="AD81" s="5"/>
      <c r="AI81" s="6"/>
      <c r="AK81" s="98" t="s">
        <v>30</v>
      </c>
      <c r="AL81" s="3"/>
      <c r="AM81" s="3"/>
      <c r="AN81" s="3"/>
      <c r="AO81" s="3"/>
      <c r="AP81" s="3"/>
      <c r="AQ81" s="3"/>
      <c r="AR81" s="3"/>
      <c r="AS81" s="3"/>
      <c r="AT81" s="3"/>
      <c r="AU81" s="7"/>
      <c r="AV81" s="3"/>
      <c r="AW81" s="7"/>
      <c r="AX81" s="7"/>
      <c r="AY81" s="7"/>
      <c r="AZ81" s="3"/>
      <c r="BA81" s="3"/>
      <c r="BB81" s="3"/>
      <c r="BC81" s="3"/>
      <c r="BD81" s="3"/>
      <c r="BH81" s="3"/>
      <c r="BJ81" s="8"/>
      <c r="BK81" s="8"/>
      <c r="BL81" s="8"/>
      <c r="BM81" s="8"/>
      <c r="BN81" s="8"/>
      <c r="BO81" s="3"/>
      <c r="BP81" s="3"/>
      <c r="BQ81" s="3"/>
      <c r="BR81" s="3"/>
      <c r="BS81" s="3"/>
      <c r="BX81" s="3"/>
      <c r="CD81" s="8"/>
      <c r="CE81" s="8"/>
      <c r="CF81" s="8"/>
      <c r="CG81" s="8"/>
      <c r="CH81" s="8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DC81" s="3"/>
      <c r="DD81" s="3"/>
      <c r="DE81" s="3"/>
    </row>
    <row r="82" spans="30:141" s="1" customFormat="1" ht="11.25">
      <c r="AD82" s="63"/>
      <c r="AE82" s="63"/>
      <c r="AI82" s="63"/>
      <c r="AK82" s="85" t="s">
        <v>33</v>
      </c>
      <c r="AL82" s="82"/>
      <c r="AM82" s="93">
        <v>2.5</v>
      </c>
      <c r="AN82" s="82"/>
      <c r="AO82" s="82"/>
      <c r="AP82" s="85" t="s">
        <v>33</v>
      </c>
      <c r="AQ82" s="82"/>
      <c r="AR82" s="93">
        <v>4</v>
      </c>
      <c r="AS82" s="82"/>
      <c r="AT82" s="82"/>
      <c r="AU82" s="85" t="s">
        <v>33</v>
      </c>
      <c r="AV82" s="82"/>
      <c r="AW82" s="93">
        <v>6</v>
      </c>
      <c r="AX82" s="82"/>
      <c r="AY82" s="82"/>
      <c r="AZ82" s="85" t="s">
        <v>33</v>
      </c>
      <c r="BA82" s="82"/>
      <c r="BB82" s="93">
        <v>10</v>
      </c>
      <c r="BC82" s="82"/>
      <c r="BD82" s="82"/>
      <c r="BE82" s="85" t="s">
        <v>33</v>
      </c>
      <c r="BF82" s="82"/>
      <c r="BG82" s="93">
        <v>16</v>
      </c>
      <c r="BH82" s="82"/>
      <c r="BI82" s="82"/>
      <c r="BJ82" s="85" t="s">
        <v>33</v>
      </c>
      <c r="BK82" s="82"/>
      <c r="BL82" s="93">
        <v>25</v>
      </c>
      <c r="BM82" s="82"/>
      <c r="BN82" s="82"/>
      <c r="BO82" s="85" t="s">
        <v>33</v>
      </c>
      <c r="BP82" s="82"/>
      <c r="BQ82" s="93">
        <v>35</v>
      </c>
      <c r="BR82" s="82"/>
      <c r="BS82" s="82"/>
      <c r="BT82" s="85" t="s">
        <v>33</v>
      </c>
      <c r="BU82" s="82"/>
      <c r="BV82" s="93">
        <v>50</v>
      </c>
      <c r="BW82" s="82"/>
      <c r="BX82" s="82"/>
      <c r="BY82" s="85" t="s">
        <v>33</v>
      </c>
      <c r="BZ82" s="82"/>
      <c r="CA82" s="93">
        <v>70</v>
      </c>
      <c r="CB82" s="82"/>
      <c r="CC82" s="82"/>
      <c r="CD82" s="85" t="s">
        <v>33</v>
      </c>
      <c r="CE82" s="82"/>
      <c r="CF82" s="93">
        <v>95</v>
      </c>
      <c r="CG82" s="82"/>
      <c r="CH82" s="82"/>
      <c r="CI82" s="85" t="s">
        <v>33</v>
      </c>
      <c r="CJ82" s="82"/>
      <c r="CK82" s="93">
        <v>120</v>
      </c>
      <c r="CL82" s="82"/>
      <c r="CM82" s="82"/>
      <c r="CN82" s="85" t="s">
        <v>33</v>
      </c>
      <c r="CO82" s="82"/>
      <c r="CP82" s="93">
        <v>150</v>
      </c>
      <c r="CQ82" s="82"/>
      <c r="CR82" s="82"/>
      <c r="CS82" s="85" t="s">
        <v>33</v>
      </c>
      <c r="CT82" s="82"/>
      <c r="CU82" s="93">
        <v>185</v>
      </c>
      <c r="CV82" s="82"/>
      <c r="CW82" s="82"/>
      <c r="CX82" s="85" t="s">
        <v>33</v>
      </c>
      <c r="CY82" s="82"/>
      <c r="CZ82" s="93">
        <v>240</v>
      </c>
      <c r="DA82" s="82"/>
      <c r="DB82" s="82"/>
      <c r="DC82" s="85" t="s">
        <v>33</v>
      </c>
      <c r="DD82" s="82"/>
      <c r="DE82" s="93" t="s">
        <v>34</v>
      </c>
      <c r="DF82" s="82"/>
      <c r="DG82" s="82"/>
      <c r="DH82" s="85" t="s">
        <v>33</v>
      </c>
      <c r="DI82" s="82"/>
      <c r="DJ82" s="93" t="s">
        <v>35</v>
      </c>
      <c r="DK82" s="82"/>
      <c r="DL82" s="82"/>
      <c r="DM82" s="85" t="s">
        <v>33</v>
      </c>
      <c r="DN82" s="82"/>
      <c r="DO82" s="93" t="s">
        <v>36</v>
      </c>
      <c r="DP82" s="82"/>
      <c r="DQ82" s="82"/>
      <c r="DR82" s="85" t="s">
        <v>33</v>
      </c>
      <c r="DS82" s="82"/>
      <c r="DT82" s="93" t="s">
        <v>37</v>
      </c>
      <c r="DU82" s="82"/>
      <c r="DV82" s="82"/>
      <c r="DW82" s="85" t="s">
        <v>33</v>
      </c>
      <c r="DX82" s="82"/>
      <c r="DY82" s="93" t="s">
        <v>38</v>
      </c>
      <c r="DZ82" s="82"/>
      <c r="EA82" s="82"/>
      <c r="EB82" s="85" t="s">
        <v>33</v>
      </c>
      <c r="EC82" s="82"/>
      <c r="ED82" s="93" t="s">
        <v>39</v>
      </c>
      <c r="EE82" s="82"/>
      <c r="EF82" s="82"/>
      <c r="EG82" s="85" t="s">
        <v>33</v>
      </c>
      <c r="EH82" s="82"/>
      <c r="EI82" s="93" t="s">
        <v>40</v>
      </c>
      <c r="EJ82" s="82"/>
      <c r="EK82" s="86"/>
    </row>
    <row r="83" spans="30:141" s="1" customFormat="1" ht="11.25">
      <c r="AD83" s="63"/>
      <c r="AE83" s="63"/>
      <c r="AI83" s="5"/>
      <c r="AK83" s="92" t="s">
        <v>31</v>
      </c>
      <c r="AL83" s="9"/>
      <c r="AM83" s="9">
        <f>$H19</f>
        <v>7.638599999999999</v>
      </c>
      <c r="AN83" s="9"/>
      <c r="AO83" s="9"/>
      <c r="AP83" s="92" t="s">
        <v>31</v>
      </c>
      <c r="AQ83" s="9"/>
      <c r="AR83" s="9">
        <f>$I19</f>
        <v>4.7786</v>
      </c>
      <c r="AS83" s="9"/>
      <c r="AT83" s="9"/>
      <c r="AU83" s="92" t="s">
        <v>31</v>
      </c>
      <c r="AV83" s="9"/>
      <c r="AW83" s="9">
        <f>$J19</f>
        <v>3.1886</v>
      </c>
      <c r="AX83" s="9"/>
      <c r="AY83" s="9"/>
      <c r="AZ83" s="92" t="s">
        <v>31</v>
      </c>
      <c r="BA83" s="9"/>
      <c r="BB83" s="9">
        <f>$K19</f>
        <v>1.9186</v>
      </c>
      <c r="BC83" s="9"/>
      <c r="BD83" s="9"/>
      <c r="BE83" s="92" t="s">
        <v>31</v>
      </c>
      <c r="BF83" s="9"/>
      <c r="BG83" s="9">
        <f>$L19</f>
        <v>1.2386</v>
      </c>
      <c r="BH83" s="9"/>
      <c r="BI83" s="9"/>
      <c r="BJ83" s="92" t="s">
        <v>31</v>
      </c>
      <c r="BK83" s="9"/>
      <c r="BL83" s="9">
        <f>$M19</f>
        <v>0.8126</v>
      </c>
      <c r="BM83" s="9"/>
      <c r="BN83" s="9"/>
      <c r="BO83" s="92" t="s">
        <v>31</v>
      </c>
      <c r="BP83" s="9"/>
      <c r="BQ83" s="9">
        <f>$N19</f>
        <v>0.6076</v>
      </c>
      <c r="BR83" s="9"/>
      <c r="BS83" s="9"/>
      <c r="BT83" s="92" t="s">
        <v>31</v>
      </c>
      <c r="BU83" s="9"/>
      <c r="BV83" s="9">
        <f>$O19</f>
        <v>0.4696</v>
      </c>
      <c r="BW83" s="9"/>
      <c r="BX83" s="9"/>
      <c r="BY83" s="92" t="s">
        <v>31</v>
      </c>
      <c r="BZ83" s="9"/>
      <c r="CA83" s="9">
        <f>$P19</f>
        <v>0.3486</v>
      </c>
      <c r="CB83" s="9"/>
      <c r="CC83" s="9"/>
      <c r="CD83" s="92" t="s">
        <v>31</v>
      </c>
      <c r="CE83" s="9"/>
      <c r="CF83" s="9">
        <f>$Q19</f>
        <v>0.2736</v>
      </c>
      <c r="CG83" s="9"/>
      <c r="CH83" s="9"/>
      <c r="CI83" s="92" t="s">
        <v>31</v>
      </c>
      <c r="CJ83" s="9"/>
      <c r="CK83" s="9">
        <f>$R19</f>
        <v>0.2326</v>
      </c>
      <c r="CL83" s="9"/>
      <c r="CM83" s="9"/>
      <c r="CN83" s="92" t="s">
        <v>31</v>
      </c>
      <c r="CO83" s="9"/>
      <c r="CP83" s="9">
        <f>$S19</f>
        <v>0.2046</v>
      </c>
      <c r="CQ83" s="9"/>
      <c r="CR83" s="9"/>
      <c r="CS83" s="92" t="s">
        <v>31</v>
      </c>
      <c r="CT83" s="9"/>
      <c r="CU83" s="9">
        <f>$T19</f>
        <v>0.1786</v>
      </c>
      <c r="CV83" s="9"/>
      <c r="CW83" s="9"/>
      <c r="CX83" s="92" t="s">
        <v>31</v>
      </c>
      <c r="CY83" s="9"/>
      <c r="CZ83" s="9">
        <f>$U19</f>
        <v>0.1548</v>
      </c>
      <c r="DA83" s="9"/>
      <c r="DB83" s="9"/>
      <c r="DC83" s="92" t="s">
        <v>31</v>
      </c>
      <c r="DD83" s="9"/>
      <c r="DE83" s="9">
        <f>$V19</f>
        <v>0.1368</v>
      </c>
      <c r="DF83" s="9"/>
      <c r="DG83" s="9"/>
      <c r="DH83" s="92" t="s">
        <v>31</v>
      </c>
      <c r="DI83" s="9"/>
      <c r="DJ83" s="9">
        <f>$W19</f>
        <v>0.1163</v>
      </c>
      <c r="DK83" s="9"/>
      <c r="DL83" s="9"/>
      <c r="DM83" s="92" t="s">
        <v>31</v>
      </c>
      <c r="DN83" s="9"/>
      <c r="DO83" s="9">
        <f>$X19</f>
        <v>0.1023</v>
      </c>
      <c r="DP83" s="9"/>
      <c r="DQ83" s="9"/>
      <c r="DR83" s="92" t="s">
        <v>31</v>
      </c>
      <c r="DS83" s="9"/>
      <c r="DT83" s="9">
        <f>$Y19</f>
        <v>0.0893</v>
      </c>
      <c r="DU83" s="9"/>
      <c r="DV83" s="9"/>
      <c r="DW83" s="92" t="s">
        <v>31</v>
      </c>
      <c r="DX83" s="9"/>
      <c r="DY83" s="9">
        <f>$Z19</f>
        <v>0.0774</v>
      </c>
      <c r="DZ83" s="9"/>
      <c r="EA83" s="9"/>
      <c r="EB83" s="92" t="s">
        <v>31</v>
      </c>
      <c r="EC83" s="9"/>
      <c r="ED83" s="9">
        <f>$AA19</f>
        <v>0.0912</v>
      </c>
      <c r="EE83" s="9"/>
      <c r="EF83" s="9"/>
      <c r="EG83" s="92" t="s">
        <v>31</v>
      </c>
      <c r="EH83" s="9"/>
      <c r="EI83" s="9">
        <f>$AB19</f>
        <v>0.07753333333333333</v>
      </c>
      <c r="EJ83" s="9"/>
      <c r="EK83" s="81"/>
    </row>
    <row r="84" spans="30:141" s="1" customFormat="1" ht="11.25">
      <c r="AD84" s="63"/>
      <c r="AE84" s="63"/>
      <c r="AI84" s="5"/>
      <c r="AK84" s="87" t="s">
        <v>32</v>
      </c>
      <c r="AL84" s="83"/>
      <c r="AM84" s="83">
        <f>$H20</f>
        <v>0.103</v>
      </c>
      <c r="AN84" s="83"/>
      <c r="AO84" s="83"/>
      <c r="AP84" s="87" t="s">
        <v>32</v>
      </c>
      <c r="AQ84" s="83"/>
      <c r="AR84" s="83">
        <f>$I20</f>
        <v>0.096</v>
      </c>
      <c r="AS84" s="83"/>
      <c r="AT84" s="83"/>
      <c r="AU84" s="87" t="s">
        <v>32</v>
      </c>
      <c r="AV84" s="83"/>
      <c r="AW84" s="83">
        <f>$J20</f>
        <v>0.09</v>
      </c>
      <c r="AX84" s="83"/>
      <c r="AY84" s="83"/>
      <c r="AZ84" s="87" t="s">
        <v>32</v>
      </c>
      <c r="BA84" s="83"/>
      <c r="BB84" s="83">
        <f>$K20</f>
        <v>0.084</v>
      </c>
      <c r="BC84" s="83"/>
      <c r="BD84" s="83"/>
      <c r="BE84" s="87" t="s">
        <v>32</v>
      </c>
      <c r="BF84" s="83"/>
      <c r="BG84" s="83">
        <f>$L20</f>
        <v>0.08</v>
      </c>
      <c r="BH84" s="83"/>
      <c r="BI84" s="83"/>
      <c r="BJ84" s="87" t="s">
        <v>32</v>
      </c>
      <c r="BK84" s="83"/>
      <c r="BL84" s="83">
        <f>$M20</f>
        <v>0.079</v>
      </c>
      <c r="BM84" s="83"/>
      <c r="BN84" s="83"/>
      <c r="BO84" s="87" t="s">
        <v>32</v>
      </c>
      <c r="BP84" s="83"/>
      <c r="BQ84" s="83">
        <f>$N20</f>
        <v>0.076</v>
      </c>
      <c r="BR84" s="83"/>
      <c r="BS84" s="83"/>
      <c r="BT84" s="87" t="s">
        <v>32</v>
      </c>
      <c r="BU84" s="83"/>
      <c r="BV84" s="83">
        <f>$O20</f>
        <v>0.076</v>
      </c>
      <c r="BW84" s="83"/>
      <c r="BX84" s="83"/>
      <c r="BY84" s="87" t="s">
        <v>32</v>
      </c>
      <c r="BZ84" s="83"/>
      <c r="CA84" s="83">
        <f>$P20</f>
        <v>0.074</v>
      </c>
      <c r="CB84" s="83"/>
      <c r="CC84" s="83"/>
      <c r="CD84" s="87" t="s">
        <v>32</v>
      </c>
      <c r="CE84" s="83"/>
      <c r="CF84" s="83">
        <f>$Q20</f>
        <v>0.073</v>
      </c>
      <c r="CG84" s="83"/>
      <c r="CH84" s="83"/>
      <c r="CI84" s="87" t="s">
        <v>32</v>
      </c>
      <c r="CJ84" s="83"/>
      <c r="CK84" s="83">
        <f>$R20</f>
        <v>0.072</v>
      </c>
      <c r="CL84" s="83"/>
      <c r="CM84" s="83"/>
      <c r="CN84" s="87" t="s">
        <v>32</v>
      </c>
      <c r="CO84" s="83"/>
      <c r="CP84" s="83">
        <f>$S20</f>
        <v>0.072</v>
      </c>
      <c r="CQ84" s="83"/>
      <c r="CR84" s="83"/>
      <c r="CS84" s="87" t="s">
        <v>32</v>
      </c>
      <c r="CT84" s="83"/>
      <c r="CU84" s="83">
        <f>$T20</f>
        <v>0.072</v>
      </c>
      <c r="CV84" s="83"/>
      <c r="CW84" s="83"/>
      <c r="CX84" s="87" t="s">
        <v>32</v>
      </c>
      <c r="CY84" s="83"/>
      <c r="CZ84" s="83">
        <f>$U20</f>
        <v>0.072</v>
      </c>
      <c r="DA84" s="83"/>
      <c r="DB84" s="83"/>
      <c r="DC84" s="87" t="s">
        <v>32</v>
      </c>
      <c r="DD84" s="83"/>
      <c r="DE84" s="83">
        <f>$V20</f>
        <v>0.0365</v>
      </c>
      <c r="DF84" s="83"/>
      <c r="DG84" s="83"/>
      <c r="DH84" s="87" t="s">
        <v>32</v>
      </c>
      <c r="DI84" s="83"/>
      <c r="DJ84" s="83">
        <f>$W20</f>
        <v>0.036</v>
      </c>
      <c r="DK84" s="83"/>
      <c r="DL84" s="83"/>
      <c r="DM84" s="87" t="s">
        <v>32</v>
      </c>
      <c r="DN84" s="83"/>
      <c r="DO84" s="83">
        <f>$X20</f>
        <v>0.036</v>
      </c>
      <c r="DP84" s="83"/>
      <c r="DQ84" s="83"/>
      <c r="DR84" s="87" t="s">
        <v>32</v>
      </c>
      <c r="DS84" s="83"/>
      <c r="DT84" s="83">
        <f>$Y20</f>
        <v>0.036</v>
      </c>
      <c r="DU84" s="83"/>
      <c r="DV84" s="83"/>
      <c r="DW84" s="87" t="s">
        <v>32</v>
      </c>
      <c r="DX84" s="83"/>
      <c r="DY84" s="83">
        <f>$Z20</f>
        <v>0.036</v>
      </c>
      <c r="DZ84" s="83"/>
      <c r="EA84" s="83"/>
      <c r="EB84" s="87" t="s">
        <v>32</v>
      </c>
      <c r="EC84" s="83"/>
      <c r="ED84" s="83">
        <f>$AA20</f>
        <v>0.024333333333333332</v>
      </c>
      <c r="EE84" s="83"/>
      <c r="EF84" s="83"/>
      <c r="EG84" s="87" t="s">
        <v>32</v>
      </c>
      <c r="EH84" s="83"/>
      <c r="EI84" s="83">
        <f>$AB20</f>
        <v>0.023999999999999997</v>
      </c>
      <c r="EJ84" s="83"/>
      <c r="EK84" s="88"/>
    </row>
    <row r="85" spans="30:141" s="2" customFormat="1" ht="12" thickBot="1">
      <c r="AD85" s="63"/>
      <c r="AE85" s="63"/>
      <c r="AF85" s="63"/>
      <c r="AG85" s="63"/>
      <c r="AH85" s="63"/>
      <c r="AI85" s="63"/>
      <c r="AJ85" s="66"/>
      <c r="AK85" s="89"/>
      <c r="AL85" s="84"/>
      <c r="AM85" s="84"/>
      <c r="AN85" s="84"/>
      <c r="AO85" s="84"/>
      <c r="AP85" s="89"/>
      <c r="AQ85" s="84"/>
      <c r="AR85" s="84"/>
      <c r="AS85" s="84"/>
      <c r="AT85" s="84"/>
      <c r="AU85" s="89"/>
      <c r="AV85" s="84"/>
      <c r="AW85" s="84"/>
      <c r="AX85" s="84"/>
      <c r="AY85" s="84"/>
      <c r="AZ85" s="89"/>
      <c r="BA85" s="84"/>
      <c r="BB85" s="84"/>
      <c r="BC85" s="84"/>
      <c r="BD85" s="84"/>
      <c r="BE85" s="89"/>
      <c r="BF85" s="84"/>
      <c r="BG85" s="84"/>
      <c r="BH85" s="84"/>
      <c r="BI85" s="84"/>
      <c r="BJ85" s="89"/>
      <c r="BK85" s="84"/>
      <c r="BL85" s="84"/>
      <c r="BM85" s="84"/>
      <c r="BN85" s="84"/>
      <c r="BO85" s="89"/>
      <c r="BP85" s="84"/>
      <c r="BQ85" s="84"/>
      <c r="BR85" s="84"/>
      <c r="BS85" s="84"/>
      <c r="BT85" s="89"/>
      <c r="BU85" s="84"/>
      <c r="BV85" s="84"/>
      <c r="BW85" s="84"/>
      <c r="BX85" s="84"/>
      <c r="BY85" s="89"/>
      <c r="BZ85" s="84"/>
      <c r="CA85" s="84"/>
      <c r="CB85" s="84"/>
      <c r="CC85" s="84"/>
      <c r="CD85" s="89"/>
      <c r="CE85" s="84"/>
      <c r="CF85" s="84"/>
      <c r="CG85" s="84"/>
      <c r="CH85" s="84"/>
      <c r="CI85" s="89"/>
      <c r="CJ85" s="84"/>
      <c r="CK85" s="84"/>
      <c r="CL85" s="84"/>
      <c r="CM85" s="84"/>
      <c r="CN85" s="89"/>
      <c r="CO85" s="84"/>
      <c r="CP85" s="84"/>
      <c r="CQ85" s="84"/>
      <c r="CR85" s="84"/>
      <c r="CS85" s="89"/>
      <c r="CT85" s="84"/>
      <c r="CU85" s="84"/>
      <c r="CV85" s="84"/>
      <c r="CW85" s="84"/>
      <c r="CX85" s="89"/>
      <c r="CY85" s="84"/>
      <c r="CZ85" s="84"/>
      <c r="DA85" s="84"/>
      <c r="DB85" s="84"/>
      <c r="DC85" s="89"/>
      <c r="DD85" s="84"/>
      <c r="DE85" s="84"/>
      <c r="DF85" s="84"/>
      <c r="DG85" s="84"/>
      <c r="DH85" s="89"/>
      <c r="DI85" s="84"/>
      <c r="DJ85" s="84"/>
      <c r="DK85" s="84"/>
      <c r="DL85" s="84"/>
      <c r="DM85" s="89"/>
      <c r="DN85" s="84"/>
      <c r="DO85" s="84"/>
      <c r="DP85" s="84"/>
      <c r="DQ85" s="84"/>
      <c r="DR85" s="89"/>
      <c r="DS85" s="84"/>
      <c r="DT85" s="84"/>
      <c r="DU85" s="84"/>
      <c r="DV85" s="84"/>
      <c r="DW85" s="89"/>
      <c r="DX85" s="84"/>
      <c r="DY85" s="84"/>
      <c r="DZ85" s="84"/>
      <c r="EA85" s="84"/>
      <c r="EB85" s="89"/>
      <c r="EC85" s="84"/>
      <c r="ED85" s="84"/>
      <c r="EE85" s="84"/>
      <c r="EF85" s="84"/>
      <c r="EG85" s="89"/>
      <c r="EH85" s="84"/>
      <c r="EI85" s="84"/>
      <c r="EJ85" s="84"/>
      <c r="EK85" s="99"/>
    </row>
    <row r="86" spans="30:141" s="114" customFormat="1" ht="22.5">
      <c r="AD86" s="110"/>
      <c r="AE86" s="110"/>
      <c r="AF86" s="111" t="s">
        <v>41</v>
      </c>
      <c r="AG86" s="112" t="s">
        <v>42</v>
      </c>
      <c r="AH86" s="112" t="s">
        <v>25</v>
      </c>
      <c r="AI86" s="113" t="s">
        <v>43</v>
      </c>
      <c r="AK86" s="115" t="s">
        <v>44</v>
      </c>
      <c r="AL86" s="116" t="s">
        <v>45</v>
      </c>
      <c r="AM86" s="116" t="s">
        <v>46</v>
      </c>
      <c r="AN86" s="116" t="s">
        <v>47</v>
      </c>
      <c r="AO86" s="117" t="s">
        <v>48</v>
      </c>
      <c r="AP86" s="115" t="s">
        <v>44</v>
      </c>
      <c r="AQ86" s="116" t="s">
        <v>45</v>
      </c>
      <c r="AR86" s="116" t="s">
        <v>46</v>
      </c>
      <c r="AS86" s="116" t="s">
        <v>47</v>
      </c>
      <c r="AT86" s="117" t="s">
        <v>48</v>
      </c>
      <c r="AU86" s="115" t="s">
        <v>44</v>
      </c>
      <c r="AV86" s="116" t="s">
        <v>45</v>
      </c>
      <c r="AW86" s="116" t="s">
        <v>46</v>
      </c>
      <c r="AX86" s="116" t="s">
        <v>47</v>
      </c>
      <c r="AY86" s="117" t="s">
        <v>48</v>
      </c>
      <c r="AZ86" s="115" t="s">
        <v>44</v>
      </c>
      <c r="BA86" s="116" t="s">
        <v>45</v>
      </c>
      <c r="BB86" s="116" t="s">
        <v>46</v>
      </c>
      <c r="BC86" s="116" t="s">
        <v>47</v>
      </c>
      <c r="BD86" s="117" t="s">
        <v>48</v>
      </c>
      <c r="BE86" s="115" t="s">
        <v>44</v>
      </c>
      <c r="BF86" s="116" t="s">
        <v>45</v>
      </c>
      <c r="BG86" s="116" t="s">
        <v>46</v>
      </c>
      <c r="BH86" s="116" t="s">
        <v>47</v>
      </c>
      <c r="BI86" s="117" t="s">
        <v>48</v>
      </c>
      <c r="BJ86" s="115" t="s">
        <v>44</v>
      </c>
      <c r="BK86" s="116" t="s">
        <v>45</v>
      </c>
      <c r="BL86" s="116" t="s">
        <v>46</v>
      </c>
      <c r="BM86" s="116" t="s">
        <v>47</v>
      </c>
      <c r="BN86" s="117" t="s">
        <v>48</v>
      </c>
      <c r="BO86" s="115" t="s">
        <v>44</v>
      </c>
      <c r="BP86" s="116" t="s">
        <v>45</v>
      </c>
      <c r="BQ86" s="116" t="s">
        <v>46</v>
      </c>
      <c r="BR86" s="116" t="s">
        <v>47</v>
      </c>
      <c r="BS86" s="117" t="s">
        <v>48</v>
      </c>
      <c r="BT86" s="115" t="s">
        <v>44</v>
      </c>
      <c r="BU86" s="116" t="s">
        <v>45</v>
      </c>
      <c r="BV86" s="116" t="s">
        <v>46</v>
      </c>
      <c r="BW86" s="116" t="s">
        <v>47</v>
      </c>
      <c r="BX86" s="117" t="s">
        <v>48</v>
      </c>
      <c r="BY86" s="115" t="s">
        <v>44</v>
      </c>
      <c r="BZ86" s="116" t="s">
        <v>45</v>
      </c>
      <c r="CA86" s="116" t="s">
        <v>46</v>
      </c>
      <c r="CB86" s="116" t="s">
        <v>47</v>
      </c>
      <c r="CC86" s="117" t="s">
        <v>48</v>
      </c>
      <c r="CD86" s="115" t="s">
        <v>44</v>
      </c>
      <c r="CE86" s="116" t="s">
        <v>45</v>
      </c>
      <c r="CF86" s="116" t="s">
        <v>46</v>
      </c>
      <c r="CG86" s="116" t="s">
        <v>47</v>
      </c>
      <c r="CH86" s="117" t="s">
        <v>48</v>
      </c>
      <c r="CI86" s="115" t="s">
        <v>44</v>
      </c>
      <c r="CJ86" s="116" t="s">
        <v>45</v>
      </c>
      <c r="CK86" s="116" t="s">
        <v>46</v>
      </c>
      <c r="CL86" s="116" t="s">
        <v>47</v>
      </c>
      <c r="CM86" s="117" t="s">
        <v>48</v>
      </c>
      <c r="CN86" s="115" t="s">
        <v>44</v>
      </c>
      <c r="CO86" s="116" t="s">
        <v>45</v>
      </c>
      <c r="CP86" s="116" t="s">
        <v>46</v>
      </c>
      <c r="CQ86" s="116" t="s">
        <v>47</v>
      </c>
      <c r="CR86" s="117" t="s">
        <v>48</v>
      </c>
      <c r="CS86" s="115" t="s">
        <v>44</v>
      </c>
      <c r="CT86" s="116" t="s">
        <v>45</v>
      </c>
      <c r="CU86" s="116" t="s">
        <v>46</v>
      </c>
      <c r="CV86" s="116" t="s">
        <v>47</v>
      </c>
      <c r="CW86" s="117" t="s">
        <v>48</v>
      </c>
      <c r="CX86" s="115" t="s">
        <v>44</v>
      </c>
      <c r="CY86" s="116" t="s">
        <v>45</v>
      </c>
      <c r="CZ86" s="116" t="s">
        <v>46</v>
      </c>
      <c r="DA86" s="116" t="s">
        <v>47</v>
      </c>
      <c r="DB86" s="117" t="s">
        <v>48</v>
      </c>
      <c r="DC86" s="115" t="s">
        <v>44</v>
      </c>
      <c r="DD86" s="116" t="s">
        <v>45</v>
      </c>
      <c r="DE86" s="116" t="s">
        <v>46</v>
      </c>
      <c r="DF86" s="116" t="s">
        <v>47</v>
      </c>
      <c r="DG86" s="117" t="s">
        <v>48</v>
      </c>
      <c r="DH86" s="115" t="s">
        <v>44</v>
      </c>
      <c r="DI86" s="116" t="s">
        <v>45</v>
      </c>
      <c r="DJ86" s="116" t="s">
        <v>46</v>
      </c>
      <c r="DK86" s="116" t="s">
        <v>47</v>
      </c>
      <c r="DL86" s="117" t="s">
        <v>48</v>
      </c>
      <c r="DM86" s="115" t="s">
        <v>44</v>
      </c>
      <c r="DN86" s="116" t="s">
        <v>45</v>
      </c>
      <c r="DO86" s="116" t="s">
        <v>46</v>
      </c>
      <c r="DP86" s="116" t="s">
        <v>47</v>
      </c>
      <c r="DQ86" s="117" t="s">
        <v>48</v>
      </c>
      <c r="DR86" s="115" t="s">
        <v>44</v>
      </c>
      <c r="DS86" s="116" t="s">
        <v>45</v>
      </c>
      <c r="DT86" s="116" t="s">
        <v>46</v>
      </c>
      <c r="DU86" s="116" t="s">
        <v>47</v>
      </c>
      <c r="DV86" s="117" t="s">
        <v>48</v>
      </c>
      <c r="DW86" s="115" t="s">
        <v>44</v>
      </c>
      <c r="DX86" s="116" t="s">
        <v>45</v>
      </c>
      <c r="DY86" s="116" t="s">
        <v>46</v>
      </c>
      <c r="DZ86" s="116" t="s">
        <v>47</v>
      </c>
      <c r="EA86" s="117" t="s">
        <v>48</v>
      </c>
      <c r="EB86" s="115" t="s">
        <v>44</v>
      </c>
      <c r="EC86" s="116" t="s">
        <v>45</v>
      </c>
      <c r="ED86" s="116" t="s">
        <v>46</v>
      </c>
      <c r="EE86" s="116" t="s">
        <v>47</v>
      </c>
      <c r="EF86" s="117" t="s">
        <v>48</v>
      </c>
      <c r="EG86" s="115" t="s">
        <v>44</v>
      </c>
      <c r="EH86" s="116" t="s">
        <v>45</v>
      </c>
      <c r="EI86" s="116" t="s">
        <v>46</v>
      </c>
      <c r="EJ86" s="116" t="s">
        <v>47</v>
      </c>
      <c r="EK86" s="118" t="s">
        <v>48</v>
      </c>
    </row>
    <row r="87" spans="30:141" s="114" customFormat="1" ht="11.25">
      <c r="AD87" s="110"/>
      <c r="AE87" s="110"/>
      <c r="AF87" s="119"/>
      <c r="AG87" s="120"/>
      <c r="AH87" s="120"/>
      <c r="AI87" s="121"/>
      <c r="AK87" s="122" t="s">
        <v>49</v>
      </c>
      <c r="AL87" s="123" t="s">
        <v>49</v>
      </c>
      <c r="AM87" s="123"/>
      <c r="AN87" s="123"/>
      <c r="AO87" s="124"/>
      <c r="AP87" s="122" t="s">
        <v>49</v>
      </c>
      <c r="AQ87" s="123" t="s">
        <v>49</v>
      </c>
      <c r="AR87" s="123"/>
      <c r="AS87" s="123"/>
      <c r="AT87" s="124"/>
      <c r="AU87" s="122" t="s">
        <v>49</v>
      </c>
      <c r="AV87" s="123" t="s">
        <v>49</v>
      </c>
      <c r="AW87" s="123"/>
      <c r="AX87" s="123"/>
      <c r="AY87" s="124"/>
      <c r="AZ87" s="122" t="s">
        <v>49</v>
      </c>
      <c r="BA87" s="123" t="s">
        <v>49</v>
      </c>
      <c r="BB87" s="123"/>
      <c r="BC87" s="123"/>
      <c r="BD87" s="124"/>
      <c r="BE87" s="122" t="s">
        <v>49</v>
      </c>
      <c r="BF87" s="123" t="s">
        <v>49</v>
      </c>
      <c r="BG87" s="123"/>
      <c r="BH87" s="123"/>
      <c r="BI87" s="124"/>
      <c r="BJ87" s="122" t="s">
        <v>49</v>
      </c>
      <c r="BK87" s="123" t="s">
        <v>49</v>
      </c>
      <c r="BL87" s="123"/>
      <c r="BM87" s="123"/>
      <c r="BN87" s="124"/>
      <c r="BO87" s="122" t="s">
        <v>49</v>
      </c>
      <c r="BP87" s="123" t="s">
        <v>49</v>
      </c>
      <c r="BQ87" s="123"/>
      <c r="BR87" s="123"/>
      <c r="BS87" s="124"/>
      <c r="BT87" s="122" t="s">
        <v>49</v>
      </c>
      <c r="BU87" s="123" t="s">
        <v>49</v>
      </c>
      <c r="BV87" s="123"/>
      <c r="BW87" s="123"/>
      <c r="BX87" s="124"/>
      <c r="BY87" s="122" t="s">
        <v>49</v>
      </c>
      <c r="BZ87" s="123" t="s">
        <v>49</v>
      </c>
      <c r="CA87" s="123"/>
      <c r="CB87" s="123"/>
      <c r="CC87" s="124"/>
      <c r="CD87" s="122" t="s">
        <v>49</v>
      </c>
      <c r="CE87" s="123" t="s">
        <v>49</v>
      </c>
      <c r="CF87" s="123"/>
      <c r="CG87" s="123"/>
      <c r="CH87" s="124"/>
      <c r="CI87" s="122" t="s">
        <v>49</v>
      </c>
      <c r="CJ87" s="123" t="s">
        <v>49</v>
      </c>
      <c r="CK87" s="123"/>
      <c r="CL87" s="123"/>
      <c r="CM87" s="124"/>
      <c r="CN87" s="122" t="s">
        <v>49</v>
      </c>
      <c r="CO87" s="123" t="s">
        <v>49</v>
      </c>
      <c r="CP87" s="123"/>
      <c r="CQ87" s="123"/>
      <c r="CR87" s="124"/>
      <c r="CS87" s="122" t="s">
        <v>49</v>
      </c>
      <c r="CT87" s="123" t="s">
        <v>49</v>
      </c>
      <c r="CU87" s="123"/>
      <c r="CV87" s="123"/>
      <c r="CW87" s="124"/>
      <c r="CX87" s="122" t="s">
        <v>49</v>
      </c>
      <c r="CY87" s="123" t="s">
        <v>49</v>
      </c>
      <c r="CZ87" s="123"/>
      <c r="DA87" s="123"/>
      <c r="DB87" s="124"/>
      <c r="DC87" s="122" t="s">
        <v>49</v>
      </c>
      <c r="DD87" s="123" t="s">
        <v>49</v>
      </c>
      <c r="DE87" s="123"/>
      <c r="DF87" s="123"/>
      <c r="DG87" s="124"/>
      <c r="DH87" s="122" t="s">
        <v>49</v>
      </c>
      <c r="DI87" s="123" t="s">
        <v>49</v>
      </c>
      <c r="DJ87" s="123"/>
      <c r="DK87" s="123"/>
      <c r="DL87" s="124"/>
      <c r="DM87" s="122" t="s">
        <v>49</v>
      </c>
      <c r="DN87" s="123" t="s">
        <v>49</v>
      </c>
      <c r="DO87" s="123"/>
      <c r="DP87" s="123"/>
      <c r="DQ87" s="124"/>
      <c r="DR87" s="122" t="s">
        <v>49</v>
      </c>
      <c r="DS87" s="123" t="s">
        <v>49</v>
      </c>
      <c r="DT87" s="123"/>
      <c r="DU87" s="123"/>
      <c r="DV87" s="124"/>
      <c r="DW87" s="122" t="s">
        <v>49</v>
      </c>
      <c r="DX87" s="123" t="s">
        <v>49</v>
      </c>
      <c r="DY87" s="123"/>
      <c r="DZ87" s="123"/>
      <c r="EA87" s="124"/>
      <c r="EB87" s="122" t="s">
        <v>49</v>
      </c>
      <c r="EC87" s="123" t="s">
        <v>49</v>
      </c>
      <c r="ED87" s="123"/>
      <c r="EE87" s="123"/>
      <c r="EF87" s="124"/>
      <c r="EG87" s="122" t="s">
        <v>49</v>
      </c>
      <c r="EH87" s="123" t="s">
        <v>49</v>
      </c>
      <c r="EI87" s="123"/>
      <c r="EJ87" s="123"/>
      <c r="EK87" s="125"/>
    </row>
    <row r="88" spans="30:141" s="114" customFormat="1" ht="11.25">
      <c r="AD88" s="110"/>
      <c r="AE88" s="110"/>
      <c r="AF88" s="126"/>
      <c r="AG88" s="127"/>
      <c r="AH88" s="127"/>
      <c r="AI88" s="128"/>
      <c r="AK88" s="129"/>
      <c r="AL88" s="130"/>
      <c r="AM88" s="130"/>
      <c r="AN88" s="130"/>
      <c r="AO88" s="131"/>
      <c r="AP88" s="129"/>
      <c r="AQ88" s="130"/>
      <c r="AR88" s="130"/>
      <c r="AS88" s="130"/>
      <c r="AT88" s="131"/>
      <c r="AU88" s="129"/>
      <c r="AV88" s="130"/>
      <c r="AW88" s="130"/>
      <c r="AX88" s="130"/>
      <c r="AY88" s="131"/>
      <c r="AZ88" s="129"/>
      <c r="BA88" s="130"/>
      <c r="BB88" s="130"/>
      <c r="BC88" s="130"/>
      <c r="BD88" s="131"/>
      <c r="BE88" s="129"/>
      <c r="BF88" s="130"/>
      <c r="BG88" s="130"/>
      <c r="BH88" s="130"/>
      <c r="BI88" s="131"/>
      <c r="BJ88" s="129"/>
      <c r="BK88" s="130"/>
      <c r="BL88" s="130"/>
      <c r="BM88" s="130"/>
      <c r="BN88" s="131"/>
      <c r="BO88" s="129"/>
      <c r="BP88" s="130"/>
      <c r="BQ88" s="130"/>
      <c r="BR88" s="130"/>
      <c r="BS88" s="131"/>
      <c r="BT88" s="129"/>
      <c r="BU88" s="130"/>
      <c r="BV88" s="130"/>
      <c r="BW88" s="130"/>
      <c r="BX88" s="131"/>
      <c r="BY88" s="129"/>
      <c r="BZ88" s="130"/>
      <c r="CA88" s="130"/>
      <c r="CB88" s="130"/>
      <c r="CC88" s="131"/>
      <c r="CD88" s="129"/>
      <c r="CE88" s="130"/>
      <c r="CF88" s="130"/>
      <c r="CG88" s="130"/>
      <c r="CH88" s="131"/>
      <c r="CI88" s="129"/>
      <c r="CJ88" s="130"/>
      <c r="CK88" s="130"/>
      <c r="CL88" s="130"/>
      <c r="CM88" s="131"/>
      <c r="CN88" s="129"/>
      <c r="CO88" s="130"/>
      <c r="CP88" s="130"/>
      <c r="CQ88" s="130"/>
      <c r="CR88" s="131"/>
      <c r="CS88" s="129"/>
      <c r="CT88" s="130"/>
      <c r="CU88" s="130"/>
      <c r="CV88" s="130"/>
      <c r="CW88" s="131"/>
      <c r="CX88" s="129"/>
      <c r="CY88" s="130"/>
      <c r="CZ88" s="130"/>
      <c r="DA88" s="130"/>
      <c r="DB88" s="131"/>
      <c r="DC88" s="129"/>
      <c r="DD88" s="130"/>
      <c r="DE88" s="130"/>
      <c r="DF88" s="130"/>
      <c r="DG88" s="131"/>
      <c r="DH88" s="129"/>
      <c r="DI88" s="130"/>
      <c r="DJ88" s="130"/>
      <c r="DK88" s="130"/>
      <c r="DL88" s="131"/>
      <c r="DM88" s="129"/>
      <c r="DN88" s="130"/>
      <c r="DO88" s="130"/>
      <c r="DP88" s="130"/>
      <c r="DQ88" s="131"/>
      <c r="DR88" s="129"/>
      <c r="DS88" s="130"/>
      <c r="DT88" s="130"/>
      <c r="DU88" s="130"/>
      <c r="DV88" s="131"/>
      <c r="DW88" s="129"/>
      <c r="DX88" s="130"/>
      <c r="DY88" s="130"/>
      <c r="DZ88" s="130"/>
      <c r="EA88" s="131"/>
      <c r="EB88" s="129"/>
      <c r="EC88" s="130"/>
      <c r="ED88" s="130"/>
      <c r="EE88" s="130"/>
      <c r="EF88" s="131"/>
      <c r="EG88" s="129"/>
      <c r="EH88" s="130"/>
      <c r="EI88" s="130"/>
      <c r="EJ88" s="130"/>
      <c r="EK88" s="132"/>
    </row>
    <row r="89" spans="30:141" s="1" customFormat="1" ht="11.25">
      <c r="AD89" s="63"/>
      <c r="AE89" s="63">
        <f>A27</f>
        <v>0.55</v>
      </c>
      <c r="AF89" s="74">
        <f aca="true" t="shared" si="26" ref="AF89:AF112">C27</f>
        <v>0.67</v>
      </c>
      <c r="AG89" s="10">
        <f aca="true" t="shared" si="27" ref="AG89:AG112">SIN(ACOS(AF89))</f>
        <v>0.7423610981186985</v>
      </c>
      <c r="AH89" s="11">
        <f>D27</f>
        <v>1.5798605126790988</v>
      </c>
      <c r="AI89" s="77">
        <f>F27</f>
        <v>8.373260717199223</v>
      </c>
      <c r="AK89" s="76">
        <f aca="true" t="shared" si="28" ref="AK89:AK112">(($AF89*$AM$83)+($AG89*$AM$84))</f>
        <v>5.194325193106225</v>
      </c>
      <c r="AL89" s="12">
        <f aca="true" t="shared" si="29" ref="AL89:AL112">(($AN$73*$AM$83)+($AN$74*$AM$84))</f>
        <v>2.389835737745945</v>
      </c>
      <c r="AM89" s="94">
        <f aca="true" t="shared" si="30" ref="AM89:AM112">($AN$78/($AH89*$AK89))*1000</f>
        <v>2432.2748949957772</v>
      </c>
      <c r="AN89" s="94">
        <f aca="true" t="shared" si="31" ref="AN89:AN112">($AN$72/($AI89*$AL89))*1000</f>
        <v>2996.3942767395856</v>
      </c>
      <c r="AO89" s="95">
        <f aca="true" t="shared" si="32" ref="AO89:AO112">IF(AN89&lt;AM89,AN89,AM89)</f>
        <v>2432.2748949957772</v>
      </c>
      <c r="AP89" s="76">
        <f aca="true" t="shared" si="33" ref="AP89:AP112">(($AF89*$AR$83)+($AG89*$AR$84))</f>
        <v>3.2729286654193954</v>
      </c>
      <c r="AQ89" s="12">
        <f aca="true" t="shared" si="34" ref="AQ89:AQ112">(($AN$73*$AR$83)+($AN$74*$AR$84))</f>
        <v>1.5251581633360267</v>
      </c>
      <c r="AR89" s="94">
        <f aca="true" t="shared" si="35" ref="AR89:AR112">($AN$78/($AH89*$AP89))*1000</f>
        <v>3860.1595253581336</v>
      </c>
      <c r="AS89" s="94">
        <f aca="true" t="shared" si="36" ref="AS89:AS112">($AN$72/($AI89*$AQ89))*1000</f>
        <v>4695.178702821504</v>
      </c>
      <c r="AT89" s="95">
        <f aca="true" t="shared" si="37" ref="AT89:AT112">IF(AS89&lt;AR89,AS89,AR89)</f>
        <v>3860.1595253581336</v>
      </c>
      <c r="AU89" s="76">
        <f aca="true" t="shared" si="38" ref="AU89:AU112">(($AF89*$AW$83)+($AG89*$AW$84))</f>
        <v>2.203174498830683</v>
      </c>
      <c r="AV89" s="12">
        <f aca="true" t="shared" si="39" ref="AV89:AV112">(($AN$73*$AW$83)+($AN$74*$AW$84))</f>
        <v>1.0424345281275251</v>
      </c>
      <c r="AW89" s="94">
        <f aca="true" t="shared" si="40" ref="AW89:AW112">($AN$78/($AH89*$AU89))*1000</f>
        <v>5734.464868916089</v>
      </c>
      <c r="AX89" s="94">
        <f aca="true" t="shared" si="41" ref="AX89:AX112">($AN$72/($AI89*$AV89))*1000</f>
        <v>6869.390771037138</v>
      </c>
      <c r="AY89" s="95">
        <f aca="true" t="shared" si="42" ref="AY89:AY112">IF(AX89&lt;AW89,AX89,AW89)</f>
        <v>5734.464868916089</v>
      </c>
      <c r="AZ89" s="76">
        <f aca="true" t="shared" si="43" ref="AZ89:AZ112">(($AF89*$BB$83)+($AG89*$BB$84))</f>
        <v>1.3478203322419708</v>
      </c>
      <c r="BA89" s="12">
        <f aca="true" t="shared" si="44" ref="BA89:BA112">(($AN$73*$BB$83)+($AN$74*$BB$84))</f>
        <v>0.6557108929190234</v>
      </c>
      <c r="BB89" s="94">
        <f aca="true" t="shared" si="45" ref="BB89:BB112">($AN$78/($AH89*$AZ89))*1000</f>
        <v>9373.672782202997</v>
      </c>
      <c r="BC89" s="94">
        <f aca="true" t="shared" si="46" ref="BC89:BC112">($AN$72/($AI89*$BA89))*1000</f>
        <v>10920.803976660496</v>
      </c>
      <c r="BD89" s="95">
        <f aca="true" t="shared" si="47" ref="BD89:BD112">IF(BC89&lt;BB89,BC89,BB89)</f>
        <v>9373.672782202997</v>
      </c>
      <c r="BE89" s="76">
        <f aca="true" t="shared" si="48" ref="BE89:BE112">(($AF89*$BG$83)+($AG89*$BG$84))</f>
        <v>0.8892508878494959</v>
      </c>
      <c r="BF89" s="12">
        <f aca="true" t="shared" si="49" ref="BF89:BF112">(($AN$73*$BG$83)+($AN$74*$BG$84))</f>
        <v>0.44789513611335563</v>
      </c>
      <c r="BG89" s="94">
        <f aca="true" t="shared" si="50" ref="BG89:BG112">($AN$78/($AH89*$BE89))*1000</f>
        <v>14207.494123722088</v>
      </c>
      <c r="BH89" s="94">
        <f aca="true" t="shared" si="51" ref="BH89:BH112">($AN$72/($AI89*$BF89))*1000</f>
        <v>15987.872047615536</v>
      </c>
      <c r="BI89" s="95">
        <f aca="true" t="shared" si="52" ref="BI89:BI112">IF(BH89&lt;BG89,BH89,BG89)</f>
        <v>14207.494123722088</v>
      </c>
      <c r="BJ89" s="76">
        <f aca="true" t="shared" si="53" ref="BJ89:BJ112">(($AF89*$BL$83)+($AG89*$BL$84))</f>
        <v>0.6030885267513771</v>
      </c>
      <c r="BK89" s="12">
        <f aca="true" t="shared" si="54" ref="BK89:BK112">(($AN$73*$BL$83)+($AN$74*$BL$84))</f>
        <v>0.3191411969119387</v>
      </c>
      <c r="BL89" s="94">
        <f aca="true" t="shared" si="55" ref="BL89:BL112">($AN$78/($AH89*$BJ89))*1000</f>
        <v>20948.875999501037</v>
      </c>
      <c r="BM89" s="94">
        <f aca="true" t="shared" si="56" ref="BM89:BM112">($AN$72/($AI89*$BK89))*1000</f>
        <v>22437.999845270977</v>
      </c>
      <c r="BN89" s="95">
        <f aca="true" t="shared" si="57" ref="BN89:BN112">IF(BM89&lt;BL89,BM89,BL89)</f>
        <v>20948.875999501037</v>
      </c>
      <c r="BO89" s="76">
        <f aca="true" t="shared" si="58" ref="BO89:BO112">(($AF89*$BQ$83)+($AG89*$BQ$84))</f>
        <v>0.46351144345702117</v>
      </c>
      <c r="BP89" s="12">
        <f>(($AN$73*$BQ$83)+($AN$74*$BQ$84))</f>
        <v>0.25477937930768785</v>
      </c>
      <c r="BQ89" s="94">
        <f aca="true" t="shared" si="59" ref="BQ89:BQ112">($AN$78/($AH89*$BO89))*1000</f>
        <v>27257.205710839902</v>
      </c>
      <c r="BR89" s="94">
        <f aca="true" t="shared" si="60" ref="BR89:BR112">($AN$72/($AI89*$BP89))*1000</f>
        <v>28106.238999356876</v>
      </c>
      <c r="BS89" s="95">
        <f aca="true" t="shared" si="61" ref="BS89:BS112">IF(BR89&lt;BQ89,BR89,BQ89)</f>
        <v>27257.205710839902</v>
      </c>
      <c r="BT89" s="76">
        <f aca="true" t="shared" si="62" ref="BT89:BT112">(($AF89*$BV$83)+($AG89*$BV$84))</f>
        <v>0.3710514434570211</v>
      </c>
      <c r="BU89" s="12">
        <f aca="true" t="shared" si="63" ref="BU89:BU112">(($AN$73*$BV$83)+($AN$74*$BV$84))</f>
        <v>0.21337937930768786</v>
      </c>
      <c r="BV89" s="94">
        <f aca="true" t="shared" si="64" ref="BV89:BV112">($AN$78/($AH89*$BT89))*1000</f>
        <v>34049.25916990743</v>
      </c>
      <c r="BW89" s="94">
        <f aca="true" t="shared" si="65" ref="BW89:BW112">($AN$72/($AI89*$BU89))*1000</f>
        <v>33559.428985890176</v>
      </c>
      <c r="BX89" s="95">
        <f aca="true" t="shared" si="66" ref="BX89:BX112">IF(BW89&lt;BV89,BW89,BV89)</f>
        <v>33559.428985890176</v>
      </c>
      <c r="BY89" s="76">
        <f aca="true" t="shared" si="67" ref="BY89:BY112">(($AF89*$CA$83)+($AG89*$CA$84))</f>
        <v>0.28849672126078374</v>
      </c>
      <c r="BZ89" s="12">
        <f aca="true" t="shared" si="68" ref="BZ89:BZ112">(($AN$73*$CA$83)+($AN$74*$CA$84))</f>
        <v>0.17517150090485398</v>
      </c>
      <c r="CA89" s="94">
        <f aca="true" t="shared" si="69" ref="CA89:CA112">($AN$78/($AH89*$BY89))*1000</f>
        <v>43792.618191372654</v>
      </c>
      <c r="CB89" s="94">
        <f aca="true" t="shared" si="70" ref="CB89:CB112">($AN$72/($AI89*$BZ89))*1000</f>
        <v>40879.3102184994</v>
      </c>
      <c r="CC89" s="95">
        <f aca="true" t="shared" si="71" ref="CC89:CC112">IF(CB89&lt;CA89,CB89,CA89)</f>
        <v>40879.3102184994</v>
      </c>
      <c r="CD89" s="76">
        <f aca="true" t="shared" si="72" ref="CD89:CD112">(($AF89*$CF$83)+($AG89*$CF$84))</f>
        <v>0.23750436016266502</v>
      </c>
      <c r="CE89" s="12">
        <f aca="true" t="shared" si="73" ref="CE89:CE112">(($AN$73*$CF$83)+($AN$74*$CF$84))</f>
        <v>0.15171756170343703</v>
      </c>
      <c r="CF89" s="94">
        <f aca="true" t="shared" si="74" ref="CF89:CF112">($AN$78/($AH89*$CD89))*1000</f>
        <v>53194.92557940162</v>
      </c>
      <c r="CG89" s="94">
        <f aca="true" t="shared" si="75" ref="CG89:CG112">($AN$72/($AI89*$CE89))*1000</f>
        <v>47198.82159012743</v>
      </c>
      <c r="CH89" s="95">
        <f aca="true" t="shared" si="76" ref="CH89:CH112">IF(CG89&lt;CF89,CG89,CF89)</f>
        <v>47198.82159012743</v>
      </c>
      <c r="CI89" s="76">
        <f>(($AF89*$CK$83)+($AG89*$CK$84))</f>
        <v>0.2092919990645463</v>
      </c>
      <c r="CJ89" s="12">
        <f aca="true" t="shared" si="77" ref="CJ89:CJ112">(($AN$73*$CK$83)+($AN$74*$CK$84))</f>
        <v>0.13846362250202007</v>
      </c>
      <c r="CK89" s="94">
        <f aca="true" t="shared" si="78" ref="CK89:CK112">($AN$78/($AH89*$CI89))*1000</f>
        <v>60365.550618779234</v>
      </c>
      <c r="CL89" s="94">
        <f aca="true" t="shared" si="79" ref="CL89:CL112">($AN$72/($AI89*$CJ89))*1000</f>
        <v>51716.76139576085</v>
      </c>
      <c r="CM89" s="95">
        <f aca="true" t="shared" si="80" ref="CM89:CM112">IF(CL89&lt;CK89,CL89,CK89)</f>
        <v>51716.76139576085</v>
      </c>
      <c r="CN89" s="76">
        <f aca="true" t="shared" si="81" ref="CN89:CN112">(($AF89*$CP$83)+($AG89*$CP$84))</f>
        <v>0.1905319990645463</v>
      </c>
      <c r="CO89" s="12">
        <f aca="true" t="shared" si="82" ref="CO89:CO112">(($AN$73*$CP$83)+($AN$74*$CP$84))</f>
        <v>0.13006362250202008</v>
      </c>
      <c r="CP89" s="94">
        <f aca="true" t="shared" si="83" ref="CP89:CP112">($AN$78/($AH89*$CN89))*1000</f>
        <v>66309.21223555919</v>
      </c>
      <c r="CQ89" s="94">
        <f aca="true" t="shared" si="84" ref="CQ89:CQ112">($AN$72/($AI89*$CO89))*1000</f>
        <v>55056.82518429359</v>
      </c>
      <c r="CR89" s="95">
        <f aca="true" t="shared" si="85" ref="CR89:CR112">IF(CQ89&lt;CP89,CQ89,CP89)</f>
        <v>55056.82518429359</v>
      </c>
      <c r="CS89" s="76">
        <f aca="true" t="shared" si="86" ref="CS89:CS112">(($AF89*$CU$83)+($AG89*$CU$84))</f>
        <v>0.1731119990645463</v>
      </c>
      <c r="CT89" s="12">
        <f aca="true" t="shared" si="87" ref="CT89:CT112">(($AN$73*$CU$83)+($AN$74*$CU$84))</f>
        <v>0.12226362250202008</v>
      </c>
      <c r="CU89" s="94">
        <f aca="true" t="shared" si="88" ref="CU89:CU112">($AN$78/($AH89*$CS89))*1000</f>
        <v>72981.80849338847</v>
      </c>
      <c r="CV89" s="94">
        <f aca="true" t="shared" si="89" ref="CV89:CV112">($AN$72/($AI89*$CT89))*1000</f>
        <v>58569.26189808715</v>
      </c>
      <c r="CW89" s="95">
        <f aca="true" t="shared" si="90" ref="CW89:CW112">IF(CV89&lt;CU89,CV89,CU89)</f>
        <v>58569.26189808715</v>
      </c>
      <c r="CX89" s="76">
        <f aca="true" t="shared" si="91" ref="CX89:CX112">(($AF89*$CZ$83)+($AG89*$CZ$84))</f>
        <v>0.15716599906454629</v>
      </c>
      <c r="CY89" s="12">
        <f aca="true" t="shared" si="92" ref="CY89:CY112">(($AN$73*$CZ$83)+($AN$74*$CZ$84))</f>
        <v>0.11512362250202007</v>
      </c>
      <c r="CZ89" s="94">
        <f aca="true" t="shared" si="93" ref="CZ89:CZ112">($AN$78/($AH89*$CX89))*1000</f>
        <v>80386.51386962974</v>
      </c>
      <c r="DA89" s="94">
        <f aca="true" t="shared" si="94" ref="DA89:DA112">($AN$72/($AI89*$CY89))*1000</f>
        <v>62201.74427541161</v>
      </c>
      <c r="DB89" s="95">
        <f aca="true" t="shared" si="95" ref="DB89:DB112">IF(DA89&lt;CZ89,DA89,CZ89)</f>
        <v>62201.74427541161</v>
      </c>
      <c r="DC89" s="76">
        <f aca="true" t="shared" si="96" ref="DC89:DC112">(($AF89*$DE$83)+($AG89*$DE$84))</f>
        <v>0.11875218008133251</v>
      </c>
      <c r="DD89" s="12">
        <f aca="true" t="shared" si="97" ref="DD89:DD112">(($AN$73*$DE$83)+($AN$74*$DE$84))</f>
        <v>0.07585878085171852</v>
      </c>
      <c r="DE89" s="94">
        <f aca="true" t="shared" si="98" ref="DE89:DE112">($AN$78/($AH89*$DC89))*1000</f>
        <v>106389.85115880324</v>
      </c>
      <c r="DF89" s="94">
        <f aca="true" t="shared" si="99" ref="DF89:DF112">($AN$72/($AI89*$DD89))*1000</f>
        <v>94397.64318025486</v>
      </c>
      <c r="DG89" s="95">
        <f aca="true" t="shared" si="100" ref="DG89:DG112">IF(DF89&lt;DE89,DF89,DE89)</f>
        <v>94397.64318025486</v>
      </c>
      <c r="DH89" s="76">
        <f aca="true" t="shared" si="101" ref="DH89:DH112">(($AF89*$DJ$83)+($AG89*$DJ$84))</f>
        <v>0.10464599953227315</v>
      </c>
      <c r="DI89" s="12">
        <f aca="true" t="shared" si="102" ref="DI89:DI112">(($AN$73*$DJ$83)+($AN$74*$DJ$84))</f>
        <v>0.06923181125101004</v>
      </c>
      <c r="DJ89" s="94">
        <f aca="true" t="shared" si="103" ref="DJ89:DJ112">($AN$78/($AH89*$DH89))*1000</f>
        <v>120731.10123755847</v>
      </c>
      <c r="DK89" s="94">
        <f aca="true" t="shared" si="104" ref="DK89:DK112">($AN$72/($AI89*$DI89))*1000</f>
        <v>103433.5227915217</v>
      </c>
      <c r="DL89" s="95">
        <f aca="true" t="shared" si="105" ref="DL89:DL112">IF(DK89&lt;DJ89,DK89,DJ89)</f>
        <v>103433.5227915217</v>
      </c>
      <c r="DM89" s="76">
        <f aca="true" t="shared" si="106" ref="DM89:DM112">(($AF89*$DO$83)+($AG89*$DO$84))</f>
        <v>0.09526599953227315</v>
      </c>
      <c r="DN89" s="12">
        <f aca="true" t="shared" si="107" ref="DN89:DN112">(($AN$73*$DO$83)+($AN$74*$DO$84))</f>
        <v>0.06503181125101004</v>
      </c>
      <c r="DO89" s="94">
        <f aca="true" t="shared" si="108" ref="DO89:DO112">($AN$78/($AH89*$DM89))*1000</f>
        <v>132618.42447111837</v>
      </c>
      <c r="DP89" s="94">
        <f aca="true" t="shared" si="109" ref="DP89:DP112">($AN$72/($AI89*$DN89))*1000</f>
        <v>110113.65036858719</v>
      </c>
      <c r="DQ89" s="95">
        <f aca="true" t="shared" si="110" ref="DQ89:DQ112">IF(DP89&lt;DO89,DP89,DO89)</f>
        <v>110113.65036858719</v>
      </c>
      <c r="DR89" s="76">
        <f aca="true" t="shared" si="111" ref="DR89:DR112">(($AF89*$DT$83)+($AG89*$DT$84))</f>
        <v>0.08655599953227315</v>
      </c>
      <c r="DS89" s="12">
        <f aca="true" t="shared" si="112" ref="DS89:DS112">(($AN$73*$DT$83)+($AN$74*$DT$84))</f>
        <v>0.06113181125101004</v>
      </c>
      <c r="DT89" s="94">
        <f aca="true" t="shared" si="113" ref="DT89:DT112">($AN$78/($AH89*$DR89))*1000</f>
        <v>145963.61698677693</v>
      </c>
      <c r="DU89" s="94">
        <f aca="true" t="shared" si="114" ref="DU89:DU112">($AN$72/($AI89*$DS89))*1000</f>
        <v>117138.5237961743</v>
      </c>
      <c r="DV89" s="95">
        <f aca="true" t="shared" si="115" ref="DV89:DV112">IF(DU89&lt;DT89,DU89,DT89)</f>
        <v>117138.5237961743</v>
      </c>
      <c r="DW89" s="76">
        <f aca="true" t="shared" si="116" ref="DW89:DW112">(($AF89*$DY$83)+($AG89*$DY$84))</f>
        <v>0.07858299953227314</v>
      </c>
      <c r="DX89" s="12">
        <f aca="true" t="shared" si="117" ref="DX89:DX112">(($AN$73*$DY$83)+($AN$74*$DY$84))</f>
        <v>0.05756181125101004</v>
      </c>
      <c r="DY89" s="94">
        <f aca="true" t="shared" si="118" ref="DY89:DY112">($AN$78/($AH89*$DW89))*1000</f>
        <v>160773.02773925947</v>
      </c>
      <c r="DZ89" s="94">
        <f aca="true" t="shared" si="119" ref="DZ89:DZ112">($AN$72/($AI89*$DX89))*1000</f>
        <v>124403.48855082323</v>
      </c>
      <c r="EA89" s="95">
        <f aca="true" t="shared" si="120" ref="EA89:EA112">IF(DZ89&lt;DY89,DZ89,DY89)</f>
        <v>124403.48855082323</v>
      </c>
      <c r="EB89" s="76">
        <f aca="true" t="shared" si="121" ref="EB89:EB112">(($AF89*$ED$83)+($AG89*$ED$84))</f>
        <v>0.07916812005422166</v>
      </c>
      <c r="EC89" s="12">
        <f aca="true" t="shared" si="122" ref="EC89:EC112">(($AN$73*$ED$83)+($AN$74*$ED$84))</f>
        <v>0.05057252056781234</v>
      </c>
      <c r="ED89" s="94">
        <f aca="true" t="shared" si="123" ref="ED89:ED112">($AN$78/($AH89*$EB89))*1000</f>
        <v>159584.77673820488</v>
      </c>
      <c r="EE89" s="94">
        <f aca="true" t="shared" si="124" ref="EE89:EE112">($AN$72/($AI89*$EC89))*1000</f>
        <v>141596.46477038227</v>
      </c>
      <c r="EF89" s="95">
        <f aca="true" t="shared" si="125" ref="EF89:EF112">IF(EE89&lt;ED89,EE89,ED89)</f>
        <v>141596.46477038227</v>
      </c>
      <c r="EG89" s="76">
        <f aca="true" t="shared" si="126" ref="EG89:EG112">(($AF89*$EI$83)+($AG89*$EI$84))</f>
        <v>0.06976399968818209</v>
      </c>
      <c r="EH89" s="12">
        <f aca="true" t="shared" si="127" ref="EH89:EH112">(($AN$73*$EI$83)+($AN$74*$EI$84))</f>
        <v>0.04615454083400669</v>
      </c>
      <c r="EI89" s="94">
        <f aca="true" t="shared" si="128" ref="EI89:EI112">($AN$78/($AH89*$EG89))*1000</f>
        <v>181096.6518563377</v>
      </c>
      <c r="EJ89" s="94">
        <f aca="true" t="shared" si="129" ref="EJ89:EJ112">($AN$72/($AI89*$EH89))*1000</f>
        <v>155150.28418728255</v>
      </c>
      <c r="EK89" s="100">
        <f aca="true" t="shared" si="130" ref="EK89:EK112">IF(EJ89&lt;EI89,EJ89,EI89)</f>
        <v>155150.28418728255</v>
      </c>
    </row>
    <row r="90" spans="30:141" s="1" customFormat="1" ht="11.25">
      <c r="AD90" s="63"/>
      <c r="AE90" s="63">
        <f aca="true" t="shared" si="131" ref="AE90:AE112">A28</f>
        <v>0.75</v>
      </c>
      <c r="AF90" s="74">
        <f t="shared" si="26"/>
        <v>0.75</v>
      </c>
      <c r="AG90" s="10">
        <f t="shared" si="27"/>
        <v>0.6614378277661476</v>
      </c>
      <c r="AH90" s="11">
        <f aca="true" t="shared" si="132" ref="AH90:AH112">D28</f>
        <v>1.924557351809084</v>
      </c>
      <c r="AI90" s="77">
        <f aca="true" t="shared" si="133" ref="AI90:AI112">F28</f>
        <v>10.200153964588145</v>
      </c>
      <c r="AK90" s="76">
        <f t="shared" si="28"/>
        <v>5.797078096259913</v>
      </c>
      <c r="AL90" s="12">
        <f t="shared" si="29"/>
        <v>2.389835737745945</v>
      </c>
      <c r="AM90" s="94">
        <f t="shared" si="30"/>
        <v>1789.0419669680098</v>
      </c>
      <c r="AN90" s="94">
        <f t="shared" si="31"/>
        <v>2459.726645084734</v>
      </c>
      <c r="AO90" s="95">
        <f t="shared" si="32"/>
        <v>1789.0419669680098</v>
      </c>
      <c r="AP90" s="76">
        <f t="shared" si="33"/>
        <v>3.64744803146555</v>
      </c>
      <c r="AQ90" s="12">
        <f t="shared" si="34"/>
        <v>1.5251581633360267</v>
      </c>
      <c r="AR90" s="94">
        <f t="shared" si="35"/>
        <v>2843.417071478557</v>
      </c>
      <c r="AS90" s="94">
        <f t="shared" si="36"/>
        <v>3854.2511739579513</v>
      </c>
      <c r="AT90" s="95">
        <f t="shared" si="37"/>
        <v>2843.417071478557</v>
      </c>
      <c r="AU90" s="76">
        <f t="shared" si="38"/>
        <v>2.4509794044989532</v>
      </c>
      <c r="AV90" s="12">
        <f t="shared" si="39"/>
        <v>1.0424345281275251</v>
      </c>
      <c r="AW90" s="94">
        <f t="shared" si="40"/>
        <v>4231.457833126981</v>
      </c>
      <c r="AX90" s="94">
        <f t="shared" si="41"/>
        <v>5639.052125478247</v>
      </c>
      <c r="AY90" s="95">
        <f t="shared" si="42"/>
        <v>4231.457833126981</v>
      </c>
      <c r="AZ90" s="76">
        <f t="shared" si="43"/>
        <v>1.4945107775323565</v>
      </c>
      <c r="BA90" s="12">
        <f t="shared" si="44"/>
        <v>0.6557108929190234</v>
      </c>
      <c r="BB90" s="94">
        <f t="shared" si="45"/>
        <v>6939.5391160205</v>
      </c>
      <c r="BC90" s="94">
        <f t="shared" si="46"/>
        <v>8964.839085318315</v>
      </c>
      <c r="BD90" s="95">
        <f t="shared" si="47"/>
        <v>6939.5391160205</v>
      </c>
      <c r="BE90" s="76">
        <f t="shared" si="48"/>
        <v>0.9818650262212918</v>
      </c>
      <c r="BF90" s="12">
        <f t="shared" si="49"/>
        <v>0.44789513611335563</v>
      </c>
      <c r="BG90" s="94">
        <f t="shared" si="50"/>
        <v>10562.77158573784</v>
      </c>
      <c r="BH90" s="94">
        <f t="shared" si="51"/>
        <v>13124.372576400814</v>
      </c>
      <c r="BI90" s="95">
        <f t="shared" si="52"/>
        <v>10562.77158573784</v>
      </c>
      <c r="BJ90" s="76">
        <f t="shared" si="53"/>
        <v>0.6617035883935257</v>
      </c>
      <c r="BK90" s="12">
        <f t="shared" si="54"/>
        <v>0.3191411969119387</v>
      </c>
      <c r="BL90" s="94">
        <f t="shared" si="55"/>
        <v>15673.50726505668</v>
      </c>
      <c r="BM90" s="94">
        <f t="shared" si="56"/>
        <v>18419.253604326917</v>
      </c>
      <c r="BN90" s="95">
        <f t="shared" si="57"/>
        <v>15673.50726505668</v>
      </c>
      <c r="BO90" s="76">
        <f t="shared" si="58"/>
        <v>0.5059692749102273</v>
      </c>
      <c r="BP90" s="12">
        <f aca="true" t="shared" si="134" ref="BP90:BP112">(($AN$73*$BL$83)+($AN$74*$BL$84))</f>
        <v>0.3191411969119387</v>
      </c>
      <c r="BQ90" s="94">
        <f t="shared" si="59"/>
        <v>20497.71896097868</v>
      </c>
      <c r="BR90" s="94">
        <f t="shared" si="60"/>
        <v>18419.253604326917</v>
      </c>
      <c r="BS90" s="95">
        <f t="shared" si="61"/>
        <v>18419.253604326917</v>
      </c>
      <c r="BT90" s="76">
        <f t="shared" si="62"/>
        <v>0.4024692749102272</v>
      </c>
      <c r="BU90" s="12">
        <f t="shared" si="63"/>
        <v>0.21337937930768786</v>
      </c>
      <c r="BV90" s="94">
        <f t="shared" si="64"/>
        <v>25768.96336326134</v>
      </c>
      <c r="BW90" s="94">
        <f t="shared" si="65"/>
        <v>27548.784988417312</v>
      </c>
      <c r="BX90" s="95">
        <f t="shared" si="66"/>
        <v>25768.96336326134</v>
      </c>
      <c r="BY90" s="76">
        <f t="shared" si="67"/>
        <v>0.3103963992546949</v>
      </c>
      <c r="BZ90" s="12">
        <f t="shared" si="68"/>
        <v>0.17517150090485398</v>
      </c>
      <c r="CA90" s="94">
        <f t="shared" si="69"/>
        <v>33412.81028034713</v>
      </c>
      <c r="CB90" s="94">
        <f t="shared" si="70"/>
        <v>33557.64271667861</v>
      </c>
      <c r="CC90" s="95">
        <f t="shared" si="71"/>
        <v>33412.81028034713</v>
      </c>
      <c r="CD90" s="76">
        <f t="shared" si="72"/>
        <v>0.2534849614269288</v>
      </c>
      <c r="CE90" s="12">
        <f t="shared" si="73"/>
        <v>0.15171756170343703</v>
      </c>
      <c r="CF90" s="94">
        <f t="shared" si="74"/>
        <v>40914.52187781828</v>
      </c>
      <c r="CG90" s="94">
        <f t="shared" si="75"/>
        <v>38745.30130532849</v>
      </c>
      <c r="CH90" s="95">
        <f t="shared" si="76"/>
        <v>38745.30130532849</v>
      </c>
      <c r="CI90" s="76">
        <f aca="true" t="shared" si="135" ref="CI90:CI112">(($AF90*$CF$83)+($AG90*$CF$84))</f>
        <v>0.2534849614269288</v>
      </c>
      <c r="CJ90" s="12">
        <f t="shared" si="77"/>
        <v>0.13846362250202007</v>
      </c>
      <c r="CK90" s="94">
        <f t="shared" si="78"/>
        <v>40914.52187781828</v>
      </c>
      <c r="CL90" s="94">
        <f t="shared" si="79"/>
        <v>42454.05786219174</v>
      </c>
      <c r="CM90" s="95">
        <f t="shared" si="80"/>
        <v>40914.52187781828</v>
      </c>
      <c r="CN90" s="76">
        <f t="shared" si="81"/>
        <v>0.20107352359916264</v>
      </c>
      <c r="CO90" s="12">
        <f t="shared" si="82"/>
        <v>0.13006362250202008</v>
      </c>
      <c r="CP90" s="94">
        <f t="shared" si="83"/>
        <v>51579.22243743477</v>
      </c>
      <c r="CQ90" s="94">
        <f t="shared" si="84"/>
        <v>45195.90127068877</v>
      </c>
      <c r="CR90" s="95">
        <f t="shared" si="85"/>
        <v>45195.90127068877</v>
      </c>
      <c r="CS90" s="76">
        <f t="shared" si="86"/>
        <v>0.18157352359916262</v>
      </c>
      <c r="CT90" s="12">
        <f t="shared" si="87"/>
        <v>0.12226362250202008</v>
      </c>
      <c r="CU90" s="94">
        <f t="shared" si="88"/>
        <v>57118.54787207439</v>
      </c>
      <c r="CV90" s="94">
        <f t="shared" si="89"/>
        <v>48079.24484171332</v>
      </c>
      <c r="CW90" s="95">
        <f t="shared" si="90"/>
        <v>48079.24484171332</v>
      </c>
      <c r="CX90" s="76">
        <f t="shared" si="91"/>
        <v>0.16372352359916262</v>
      </c>
      <c r="CY90" s="12">
        <f t="shared" si="92"/>
        <v>0.11512362250202007</v>
      </c>
      <c r="CZ90" s="94">
        <f t="shared" si="93"/>
        <v>63345.91249936332</v>
      </c>
      <c r="DA90" s="94">
        <f t="shared" si="94"/>
        <v>51061.13336041251</v>
      </c>
      <c r="DB90" s="95">
        <f t="shared" si="95"/>
        <v>51061.13336041251</v>
      </c>
      <c r="DC90" s="76">
        <f t="shared" si="96"/>
        <v>0.1267424807134644</v>
      </c>
      <c r="DD90" s="12">
        <f t="shared" si="97"/>
        <v>0.07585878085171852</v>
      </c>
      <c r="DE90" s="94">
        <f t="shared" si="98"/>
        <v>81829.04375563657</v>
      </c>
      <c r="DF90" s="94">
        <f t="shared" si="99"/>
        <v>77490.60261065698</v>
      </c>
      <c r="DG90" s="95">
        <f t="shared" si="100"/>
        <v>77490.60261065698</v>
      </c>
      <c r="DH90" s="76">
        <f t="shared" si="101"/>
        <v>0.1110367617995813</v>
      </c>
      <c r="DI90" s="12">
        <f t="shared" si="102"/>
        <v>0.06923181125101004</v>
      </c>
      <c r="DJ90" s="94">
        <f t="shared" si="103"/>
        <v>93403.44433602807</v>
      </c>
      <c r="DK90" s="94">
        <f t="shared" si="104"/>
        <v>84908.11572438348</v>
      </c>
      <c r="DL90" s="95">
        <f t="shared" si="105"/>
        <v>84908.11572438348</v>
      </c>
      <c r="DM90" s="76">
        <f t="shared" si="106"/>
        <v>0.10053676179958132</v>
      </c>
      <c r="DN90" s="12">
        <f t="shared" si="107"/>
        <v>0.06503181125101004</v>
      </c>
      <c r="DO90" s="94">
        <f t="shared" si="108"/>
        <v>103158.44487486954</v>
      </c>
      <c r="DP90" s="94">
        <f t="shared" si="109"/>
        <v>90391.80254137755</v>
      </c>
      <c r="DQ90" s="95">
        <f t="shared" si="110"/>
        <v>90391.80254137755</v>
      </c>
      <c r="DR90" s="76">
        <f t="shared" si="111"/>
        <v>0.09078676179958131</v>
      </c>
      <c r="DS90" s="12">
        <f t="shared" si="112"/>
        <v>0.06113181125101004</v>
      </c>
      <c r="DT90" s="94">
        <f t="shared" si="113"/>
        <v>114237.09574414878</v>
      </c>
      <c r="DU90" s="94">
        <f t="shared" si="114"/>
        <v>96158.48968342664</v>
      </c>
      <c r="DV90" s="95">
        <f t="shared" si="115"/>
        <v>96158.48968342664</v>
      </c>
      <c r="DW90" s="76">
        <f t="shared" si="116"/>
        <v>0.08186176179958131</v>
      </c>
      <c r="DX90" s="12">
        <f t="shared" si="117"/>
        <v>0.05756181125101004</v>
      </c>
      <c r="DY90" s="94">
        <f t="shared" si="118"/>
        <v>126691.82499872665</v>
      </c>
      <c r="DZ90" s="94">
        <f t="shared" si="119"/>
        <v>102122.26672082502</v>
      </c>
      <c r="EA90" s="95">
        <f t="shared" si="120"/>
        <v>102122.26672082502</v>
      </c>
      <c r="EB90" s="76">
        <f t="shared" si="121"/>
        <v>0.08449498714230959</v>
      </c>
      <c r="EC90" s="12">
        <f t="shared" si="122"/>
        <v>0.05057252056781234</v>
      </c>
      <c r="ED90" s="94">
        <f t="shared" si="123"/>
        <v>122743.56563345485</v>
      </c>
      <c r="EE90" s="94">
        <f t="shared" si="124"/>
        <v>116235.90391598547</v>
      </c>
      <c r="EF90" s="95">
        <f t="shared" si="125"/>
        <v>116235.90391598547</v>
      </c>
      <c r="EG90" s="76">
        <f t="shared" si="126"/>
        <v>0.07402450786638753</v>
      </c>
      <c r="EH90" s="12">
        <f t="shared" si="127"/>
        <v>0.04615454083400669</v>
      </c>
      <c r="EI90" s="94">
        <f t="shared" si="128"/>
        <v>140105.1665040421</v>
      </c>
      <c r="EJ90" s="94">
        <f t="shared" si="129"/>
        <v>127362.17358657521</v>
      </c>
      <c r="EK90" s="100">
        <f t="shared" si="130"/>
        <v>127362.17358657521</v>
      </c>
    </row>
    <row r="91" spans="30:141" s="1" customFormat="1" ht="11.25">
      <c r="AD91" s="63"/>
      <c r="AE91" s="63">
        <f t="shared" si="131"/>
        <v>1.1</v>
      </c>
      <c r="AF91" s="74">
        <f t="shared" si="26"/>
        <v>0.73</v>
      </c>
      <c r="AG91" s="10">
        <f t="shared" si="27"/>
        <v>0.683447144993671</v>
      </c>
      <c r="AH91" s="11">
        <f t="shared" si="132"/>
        <v>2.82469278641255</v>
      </c>
      <c r="AI91" s="77">
        <f t="shared" si="133"/>
        <v>14.12346393206275</v>
      </c>
      <c r="AK91" s="76">
        <f t="shared" si="28"/>
        <v>5.646573055934348</v>
      </c>
      <c r="AL91" s="12">
        <f t="shared" si="29"/>
        <v>2.389835737745945</v>
      </c>
      <c r="AM91" s="94">
        <f t="shared" si="30"/>
        <v>1251.4236684804098</v>
      </c>
      <c r="AN91" s="94">
        <f t="shared" si="31"/>
        <v>1776.4473794354626</v>
      </c>
      <c r="AO91" s="95">
        <f t="shared" si="32"/>
        <v>1251.4236684804098</v>
      </c>
      <c r="AP91" s="76">
        <f t="shared" si="33"/>
        <v>3.553988925919392</v>
      </c>
      <c r="AQ91" s="12">
        <f t="shared" si="34"/>
        <v>1.5251581633360267</v>
      </c>
      <c r="AR91" s="94">
        <f t="shared" si="35"/>
        <v>1988.260322497209</v>
      </c>
      <c r="AS91" s="94">
        <f t="shared" si="36"/>
        <v>2783.591587848085</v>
      </c>
      <c r="AT91" s="95">
        <f t="shared" si="37"/>
        <v>1988.260322497209</v>
      </c>
      <c r="AU91" s="76">
        <f t="shared" si="38"/>
        <v>2.3891882430494307</v>
      </c>
      <c r="AV91" s="12">
        <f t="shared" si="39"/>
        <v>1.0424345281275251</v>
      </c>
      <c r="AW91" s="94">
        <f t="shared" si="40"/>
        <v>2957.5966601028535</v>
      </c>
      <c r="AX91" s="94">
        <f t="shared" si="41"/>
        <v>4072.5986323820634</v>
      </c>
      <c r="AY91" s="95">
        <f t="shared" si="42"/>
        <v>2957.5966601028535</v>
      </c>
      <c r="AZ91" s="76">
        <f t="shared" si="43"/>
        <v>1.4579875601794685</v>
      </c>
      <c r="BA91" s="12">
        <f t="shared" si="44"/>
        <v>0.6557108929190234</v>
      </c>
      <c r="BB91" s="94">
        <f t="shared" si="45"/>
        <v>4846.581247325726</v>
      </c>
      <c r="BC91" s="94">
        <f t="shared" si="46"/>
        <v>6474.526318604692</v>
      </c>
      <c r="BD91" s="95">
        <f t="shared" si="47"/>
        <v>4846.581247325726</v>
      </c>
      <c r="BE91" s="76">
        <f t="shared" si="48"/>
        <v>0.9588537715994936</v>
      </c>
      <c r="BF91" s="12">
        <f t="shared" si="49"/>
        <v>0.44789513611335563</v>
      </c>
      <c r="BG91" s="94">
        <f t="shared" si="50"/>
        <v>7369.4815385797165</v>
      </c>
      <c r="BH91" s="94">
        <f t="shared" si="51"/>
        <v>9478.59686631102</v>
      </c>
      <c r="BI91" s="95">
        <f t="shared" si="52"/>
        <v>7369.4815385797165</v>
      </c>
      <c r="BJ91" s="76">
        <f t="shared" si="53"/>
        <v>0.6471903244545</v>
      </c>
      <c r="BK91" s="12">
        <f t="shared" si="54"/>
        <v>0.3191411969119387</v>
      </c>
      <c r="BL91" s="94">
        <f t="shared" si="55"/>
        <v>10918.357245151901</v>
      </c>
      <c r="BM91" s="94">
        <f t="shared" si="56"/>
        <v>13302.63054309296</v>
      </c>
      <c r="BN91" s="95">
        <f t="shared" si="57"/>
        <v>10918.357245151901</v>
      </c>
      <c r="BO91" s="76">
        <f t="shared" si="58"/>
        <v>0.49548998301951896</v>
      </c>
      <c r="BP91" s="12">
        <f t="shared" si="134"/>
        <v>0.3191411969119387</v>
      </c>
      <c r="BQ91" s="94">
        <f t="shared" si="59"/>
        <v>14261.146360493905</v>
      </c>
      <c r="BR91" s="94">
        <f t="shared" si="60"/>
        <v>13302.63054309296</v>
      </c>
      <c r="BS91" s="95">
        <f t="shared" si="61"/>
        <v>13302.63054309296</v>
      </c>
      <c r="BT91" s="76">
        <f t="shared" si="62"/>
        <v>0.394749983019519</v>
      </c>
      <c r="BU91" s="12">
        <f t="shared" si="63"/>
        <v>0.21337937930768786</v>
      </c>
      <c r="BV91" s="94">
        <f t="shared" si="64"/>
        <v>17900.583842838565</v>
      </c>
      <c r="BW91" s="94">
        <f t="shared" si="65"/>
        <v>19896.099835768156</v>
      </c>
      <c r="BX91" s="95">
        <f t="shared" si="66"/>
        <v>17900.583842838565</v>
      </c>
      <c r="BY91" s="76">
        <f t="shared" si="67"/>
        <v>0.30505308872953163</v>
      </c>
      <c r="BZ91" s="12">
        <f t="shared" si="68"/>
        <v>0.17517150090485398</v>
      </c>
      <c r="CA91" s="94">
        <f t="shared" si="69"/>
        <v>23164.01776959267</v>
      </c>
      <c r="CB91" s="94">
        <f t="shared" si="70"/>
        <v>24235.777005221516</v>
      </c>
      <c r="CC91" s="95">
        <f t="shared" si="71"/>
        <v>23164.01776959267</v>
      </c>
      <c r="CD91" s="76">
        <f t="shared" si="72"/>
        <v>0.24961964158453798</v>
      </c>
      <c r="CE91" s="12">
        <f t="shared" si="73"/>
        <v>0.15171756170343703</v>
      </c>
      <c r="CF91" s="94">
        <f t="shared" si="74"/>
        <v>28308.08955234755</v>
      </c>
      <c r="CG91" s="94">
        <f t="shared" si="75"/>
        <v>27982.373206725635</v>
      </c>
      <c r="CH91" s="95">
        <f t="shared" si="76"/>
        <v>27982.373206725635</v>
      </c>
      <c r="CI91" s="76">
        <f t="shared" si="135"/>
        <v>0.24961964158453798</v>
      </c>
      <c r="CJ91" s="12">
        <f t="shared" si="77"/>
        <v>0.13846362250202007</v>
      </c>
      <c r="CK91" s="94">
        <f t="shared" si="78"/>
        <v>28308.08955234755</v>
      </c>
      <c r="CL91" s="94">
        <f t="shared" si="79"/>
        <v>30660.8866421797</v>
      </c>
      <c r="CM91" s="95">
        <f t="shared" si="80"/>
        <v>28308.08955234755</v>
      </c>
      <c r="CN91" s="76">
        <f t="shared" si="81"/>
        <v>0.1985661944395443</v>
      </c>
      <c r="CO91" s="12">
        <f t="shared" si="82"/>
        <v>0.13006362250202008</v>
      </c>
      <c r="CP91" s="94">
        <f t="shared" si="83"/>
        <v>35586.395700157314</v>
      </c>
      <c r="CQ91" s="94">
        <f t="shared" si="84"/>
        <v>32641.08250970837</v>
      </c>
      <c r="CR91" s="95">
        <f t="shared" si="85"/>
        <v>32641.08250970837</v>
      </c>
      <c r="CS91" s="76">
        <f t="shared" si="86"/>
        <v>0.1795861944395443</v>
      </c>
      <c r="CT91" s="12">
        <f t="shared" si="87"/>
        <v>0.12226362250202008</v>
      </c>
      <c r="CU91" s="94">
        <f t="shared" si="88"/>
        <v>39347.429740089385</v>
      </c>
      <c r="CV91" s="94">
        <f t="shared" si="89"/>
        <v>34723.47168128325</v>
      </c>
      <c r="CW91" s="95">
        <f t="shared" si="90"/>
        <v>34723.47168128325</v>
      </c>
      <c r="CX91" s="76">
        <f t="shared" si="91"/>
        <v>0.1622121944395443</v>
      </c>
      <c r="CY91" s="12">
        <f t="shared" si="92"/>
        <v>0.11512362250202007</v>
      </c>
      <c r="CZ91" s="94">
        <f t="shared" si="93"/>
        <v>43561.79997696511</v>
      </c>
      <c r="DA91" s="94">
        <f t="shared" si="94"/>
        <v>36877.03132800139</v>
      </c>
      <c r="DB91" s="95">
        <f t="shared" si="95"/>
        <v>36877.03132800139</v>
      </c>
      <c r="DC91" s="76">
        <f t="shared" si="96"/>
        <v>0.12480982079226899</v>
      </c>
      <c r="DD91" s="12">
        <f t="shared" si="97"/>
        <v>0.07585878085171852</v>
      </c>
      <c r="DE91" s="94">
        <f t="shared" si="98"/>
        <v>56616.1791046951</v>
      </c>
      <c r="DF91" s="94">
        <f t="shared" si="99"/>
        <v>55964.74641345127</v>
      </c>
      <c r="DG91" s="95">
        <f t="shared" si="100"/>
        <v>55964.74641345127</v>
      </c>
      <c r="DH91" s="76">
        <f t="shared" si="101"/>
        <v>0.10950309721977215</v>
      </c>
      <c r="DI91" s="12">
        <f t="shared" si="102"/>
        <v>0.06923181125101004</v>
      </c>
      <c r="DJ91" s="94">
        <f t="shared" si="103"/>
        <v>64530.18542313978</v>
      </c>
      <c r="DK91" s="94">
        <f t="shared" si="104"/>
        <v>61321.7732843594</v>
      </c>
      <c r="DL91" s="95">
        <f t="shared" si="105"/>
        <v>61321.7732843594</v>
      </c>
      <c r="DM91" s="76">
        <f t="shared" si="106"/>
        <v>0.09928309721977215</v>
      </c>
      <c r="DN91" s="12">
        <f t="shared" si="107"/>
        <v>0.06503181125101004</v>
      </c>
      <c r="DO91" s="94">
        <f t="shared" si="108"/>
        <v>71172.79140031463</v>
      </c>
      <c r="DP91" s="94">
        <f t="shared" si="109"/>
        <v>65282.16501941674</v>
      </c>
      <c r="DQ91" s="95">
        <f t="shared" si="110"/>
        <v>65282.16501941674</v>
      </c>
      <c r="DR91" s="76">
        <f t="shared" si="111"/>
        <v>0.08979309721977215</v>
      </c>
      <c r="DS91" s="12">
        <f t="shared" si="112"/>
        <v>0.06113181125101004</v>
      </c>
      <c r="DT91" s="94">
        <f t="shared" si="113"/>
        <v>78694.85948017877</v>
      </c>
      <c r="DU91" s="94">
        <f t="shared" si="114"/>
        <v>69446.9433625665</v>
      </c>
      <c r="DV91" s="95">
        <f t="shared" si="115"/>
        <v>69446.9433625665</v>
      </c>
      <c r="DW91" s="76">
        <f t="shared" si="116"/>
        <v>0.08110609721977215</v>
      </c>
      <c r="DX91" s="12">
        <f t="shared" si="117"/>
        <v>0.05756181125101004</v>
      </c>
      <c r="DY91" s="94">
        <f t="shared" si="118"/>
        <v>87123.59995393021</v>
      </c>
      <c r="DZ91" s="94">
        <f t="shared" si="119"/>
        <v>73754.06265600277</v>
      </c>
      <c r="EA91" s="95">
        <f t="shared" si="120"/>
        <v>73754.06265600277</v>
      </c>
      <c r="EB91" s="76">
        <f t="shared" si="121"/>
        <v>0.08320654719484599</v>
      </c>
      <c r="EC91" s="12">
        <f t="shared" si="122"/>
        <v>0.05057252056781234</v>
      </c>
      <c r="ED91" s="94">
        <f t="shared" si="123"/>
        <v>84924.26865704266</v>
      </c>
      <c r="EE91" s="94">
        <f t="shared" si="124"/>
        <v>83947.1196201769</v>
      </c>
      <c r="EF91" s="95">
        <f t="shared" si="125"/>
        <v>83947.1196201769</v>
      </c>
      <c r="EG91" s="76">
        <f t="shared" si="126"/>
        <v>0.07300206481318143</v>
      </c>
      <c r="EH91" s="12">
        <f t="shared" si="127"/>
        <v>0.04615454083400669</v>
      </c>
      <c r="EI91" s="94">
        <f t="shared" si="128"/>
        <v>96795.27813470969</v>
      </c>
      <c r="EJ91" s="94">
        <f t="shared" si="129"/>
        <v>91982.6599265391</v>
      </c>
      <c r="EK91" s="100">
        <f t="shared" si="130"/>
        <v>91982.6599265391</v>
      </c>
    </row>
    <row r="92" spans="30:141" s="1" customFormat="1" ht="11.25">
      <c r="AD92" s="63"/>
      <c r="AE92" s="63">
        <f t="shared" si="131"/>
        <v>1.5</v>
      </c>
      <c r="AF92" s="74">
        <f t="shared" si="26"/>
        <v>0.76</v>
      </c>
      <c r="AG92" s="10">
        <f t="shared" si="27"/>
        <v>0.6499230723708768</v>
      </c>
      <c r="AH92" s="11">
        <f t="shared" si="132"/>
        <v>3.606140940681578</v>
      </c>
      <c r="AI92" s="77">
        <f t="shared" si="133"/>
        <v>19.833775173748677</v>
      </c>
      <c r="AK92" s="76">
        <f t="shared" si="28"/>
        <v>5.8722780764542</v>
      </c>
      <c r="AL92" s="12">
        <f t="shared" si="29"/>
        <v>2.389835737745945</v>
      </c>
      <c r="AM92" s="94">
        <f t="shared" si="30"/>
        <v>942.5648226128988</v>
      </c>
      <c r="AN92" s="94">
        <f t="shared" si="31"/>
        <v>1264.993188178915</v>
      </c>
      <c r="AO92" s="95">
        <f t="shared" si="32"/>
        <v>942.5648226128988</v>
      </c>
      <c r="AP92" s="76">
        <f t="shared" si="33"/>
        <v>3.694128614947604</v>
      </c>
      <c r="AQ92" s="12">
        <f t="shared" si="34"/>
        <v>1.5251581633360267</v>
      </c>
      <c r="AR92" s="94">
        <f t="shared" si="35"/>
        <v>1498.3243195892824</v>
      </c>
      <c r="AS92" s="94">
        <f t="shared" si="36"/>
        <v>1982.1720801091035</v>
      </c>
      <c r="AT92" s="95">
        <f t="shared" si="37"/>
        <v>1498.3243195892824</v>
      </c>
      <c r="AU92" s="76">
        <f t="shared" si="38"/>
        <v>2.481829076513379</v>
      </c>
      <c r="AV92" s="12">
        <f t="shared" si="39"/>
        <v>1.0424345281275251</v>
      </c>
      <c r="AW92" s="94">
        <f t="shared" si="40"/>
        <v>2230.2110954564882</v>
      </c>
      <c r="AX92" s="94">
        <f t="shared" si="41"/>
        <v>2900.0631191154494</v>
      </c>
      <c r="AY92" s="95">
        <f t="shared" si="42"/>
        <v>2230.2110954564882</v>
      </c>
      <c r="AZ92" s="76">
        <f t="shared" si="43"/>
        <v>1.5127295380791537</v>
      </c>
      <c r="BA92" s="12">
        <f t="shared" si="44"/>
        <v>0.6557108929190234</v>
      </c>
      <c r="BB92" s="94">
        <f t="shared" si="45"/>
        <v>3658.950661130706</v>
      </c>
      <c r="BC92" s="94">
        <f t="shared" si="46"/>
        <v>4610.455555583535</v>
      </c>
      <c r="BD92" s="95">
        <f t="shared" si="47"/>
        <v>3658.950661130706</v>
      </c>
      <c r="BE92" s="76">
        <f t="shared" si="48"/>
        <v>0.9933298457896701</v>
      </c>
      <c r="BF92" s="12">
        <f t="shared" si="49"/>
        <v>0.44789513611335563</v>
      </c>
      <c r="BG92" s="94">
        <f t="shared" si="50"/>
        <v>5572.169976496067</v>
      </c>
      <c r="BH92" s="94">
        <f t="shared" si="51"/>
        <v>6749.628842475403</v>
      </c>
      <c r="BI92" s="95">
        <f t="shared" si="52"/>
        <v>5572.169976496067</v>
      </c>
      <c r="BJ92" s="76">
        <f t="shared" si="53"/>
        <v>0.6689199227172993</v>
      </c>
      <c r="BK92" s="12">
        <f t="shared" si="54"/>
        <v>0.3191411969119387</v>
      </c>
      <c r="BL92" s="94">
        <f t="shared" si="55"/>
        <v>8274.537138888423</v>
      </c>
      <c r="BM92" s="94">
        <f t="shared" si="56"/>
        <v>9472.690954246591</v>
      </c>
      <c r="BN92" s="95">
        <f t="shared" si="57"/>
        <v>8274.537138888423</v>
      </c>
      <c r="BO92" s="76">
        <f t="shared" si="58"/>
        <v>0.5111701535001867</v>
      </c>
      <c r="BP92" s="12">
        <f t="shared" si="134"/>
        <v>0.3191411969119387</v>
      </c>
      <c r="BQ92" s="94">
        <f t="shared" si="59"/>
        <v>10828.102356067324</v>
      </c>
      <c r="BR92" s="94">
        <f t="shared" si="60"/>
        <v>9472.690954246591</v>
      </c>
      <c r="BS92" s="95">
        <f t="shared" si="61"/>
        <v>9472.690954246591</v>
      </c>
      <c r="BT92" s="76">
        <f t="shared" si="62"/>
        <v>0.4062901535001866</v>
      </c>
      <c r="BU92" s="12">
        <f t="shared" si="63"/>
        <v>0.21337937930768786</v>
      </c>
      <c r="BV92" s="94">
        <f t="shared" si="64"/>
        <v>13623.275621578963</v>
      </c>
      <c r="BW92" s="94">
        <f t="shared" si="65"/>
        <v>14167.844797954343</v>
      </c>
      <c r="BX92" s="95">
        <f t="shared" si="66"/>
        <v>13623.275621578963</v>
      </c>
      <c r="BY92" s="76">
        <f t="shared" si="67"/>
        <v>0.3130303073554449</v>
      </c>
      <c r="BZ92" s="12">
        <f t="shared" si="68"/>
        <v>0.17517150090485398</v>
      </c>
      <c r="CA92" s="94">
        <f t="shared" si="69"/>
        <v>17682.002711583096</v>
      </c>
      <c r="CB92" s="94">
        <f t="shared" si="70"/>
        <v>17258.09228955109</v>
      </c>
      <c r="CC92" s="95">
        <f t="shared" si="71"/>
        <v>17258.09228955109</v>
      </c>
      <c r="CD92" s="76">
        <f t="shared" si="72"/>
        <v>0.255380384283074</v>
      </c>
      <c r="CE92" s="12">
        <f t="shared" si="73"/>
        <v>0.15171756170343703</v>
      </c>
      <c r="CF92" s="94">
        <f t="shared" si="74"/>
        <v>21673.562591758982</v>
      </c>
      <c r="CG92" s="94">
        <f t="shared" si="75"/>
        <v>19926.011828640305</v>
      </c>
      <c r="CH92" s="95">
        <f t="shared" si="76"/>
        <v>19926.011828640305</v>
      </c>
      <c r="CI92" s="76">
        <f t="shared" si="135"/>
        <v>0.255380384283074</v>
      </c>
      <c r="CJ92" s="12">
        <f t="shared" si="77"/>
        <v>0.13846362250202007</v>
      </c>
      <c r="CK92" s="94">
        <f t="shared" si="78"/>
        <v>21673.562591758982</v>
      </c>
      <c r="CL92" s="94">
        <f t="shared" si="79"/>
        <v>21833.358643141426</v>
      </c>
      <c r="CM92" s="95">
        <f t="shared" si="80"/>
        <v>21673.562591758982</v>
      </c>
      <c r="CN92" s="76">
        <f t="shared" si="81"/>
        <v>0.20229046121070313</v>
      </c>
      <c r="CO92" s="12">
        <f t="shared" si="82"/>
        <v>0.13006362250202008</v>
      </c>
      <c r="CP92" s="94">
        <f t="shared" si="83"/>
        <v>27361.659617264304</v>
      </c>
      <c r="CQ92" s="94">
        <f t="shared" si="84"/>
        <v>23243.439410340874</v>
      </c>
      <c r="CR92" s="95">
        <f t="shared" si="85"/>
        <v>23243.439410340874</v>
      </c>
      <c r="CS92" s="76">
        <f t="shared" si="86"/>
        <v>0.18253046121070313</v>
      </c>
      <c r="CT92" s="12">
        <f t="shared" si="87"/>
        <v>0.12226362250202008</v>
      </c>
      <c r="CU92" s="94">
        <f t="shared" si="88"/>
        <v>30323.720801194733</v>
      </c>
      <c r="CV92" s="94">
        <f t="shared" si="89"/>
        <v>24726.29116698389</v>
      </c>
      <c r="CW92" s="95">
        <f t="shared" si="90"/>
        <v>24726.29116698389</v>
      </c>
      <c r="CX92" s="76">
        <f t="shared" si="91"/>
        <v>0.16444246121070313</v>
      </c>
      <c r="CY92" s="12">
        <f t="shared" si="92"/>
        <v>0.11512362250202007</v>
      </c>
      <c r="CZ92" s="94">
        <f t="shared" si="93"/>
        <v>33659.20640396258</v>
      </c>
      <c r="DA92" s="94">
        <f t="shared" si="94"/>
        <v>26259.82281839772</v>
      </c>
      <c r="DB92" s="95">
        <f t="shared" si="95"/>
        <v>26259.82281839772</v>
      </c>
      <c r="DC92" s="76">
        <f t="shared" si="96"/>
        <v>0.127690192141537</v>
      </c>
      <c r="DD92" s="12">
        <f t="shared" si="97"/>
        <v>0.07585878085171852</v>
      </c>
      <c r="DE92" s="94">
        <f t="shared" si="98"/>
        <v>43347.125183517965</v>
      </c>
      <c r="DF92" s="94">
        <f t="shared" si="99"/>
        <v>39852.02365728061</v>
      </c>
      <c r="DG92" s="95">
        <f t="shared" si="100"/>
        <v>39852.02365728061</v>
      </c>
      <c r="DH92" s="76">
        <f t="shared" si="101"/>
        <v>0.11178523060535157</v>
      </c>
      <c r="DI92" s="12">
        <f t="shared" si="102"/>
        <v>0.06923181125101004</v>
      </c>
      <c r="DJ92" s="94">
        <f t="shared" si="103"/>
        <v>49514.61578146698</v>
      </c>
      <c r="DK92" s="94">
        <f t="shared" si="104"/>
        <v>43666.71728628285</v>
      </c>
      <c r="DL92" s="95">
        <f t="shared" si="105"/>
        <v>43666.71728628285</v>
      </c>
      <c r="DM92" s="76">
        <f t="shared" si="106"/>
        <v>0.10114523060535156</v>
      </c>
      <c r="DN92" s="12">
        <f t="shared" si="107"/>
        <v>0.06503181125101004</v>
      </c>
      <c r="DO92" s="94">
        <f t="shared" si="108"/>
        <v>54723.31923452861</v>
      </c>
      <c r="DP92" s="94">
        <f t="shared" si="109"/>
        <v>46486.87882068175</v>
      </c>
      <c r="DQ92" s="95">
        <f t="shared" si="110"/>
        <v>46486.87882068175</v>
      </c>
      <c r="DR92" s="76">
        <f t="shared" si="111"/>
        <v>0.09126523060535156</v>
      </c>
      <c r="DS92" s="12">
        <f t="shared" si="112"/>
        <v>0.06113181125101004</v>
      </c>
      <c r="DT92" s="94">
        <f t="shared" si="113"/>
        <v>60647.44160238947</v>
      </c>
      <c r="DU92" s="94">
        <f t="shared" si="114"/>
        <v>49452.58233396778</v>
      </c>
      <c r="DV92" s="95">
        <f t="shared" si="115"/>
        <v>49452.58233396778</v>
      </c>
      <c r="DW92" s="76">
        <f t="shared" si="116"/>
        <v>0.08222123060535157</v>
      </c>
      <c r="DX92" s="12">
        <f t="shared" si="117"/>
        <v>0.05756181125101004</v>
      </c>
      <c r="DY92" s="94">
        <f t="shared" si="118"/>
        <v>67318.41280792515</v>
      </c>
      <c r="DZ92" s="94">
        <f t="shared" si="119"/>
        <v>52519.64563679544</v>
      </c>
      <c r="EA92" s="95">
        <f t="shared" si="120"/>
        <v>52519.64563679544</v>
      </c>
      <c r="EB92" s="76">
        <f t="shared" si="121"/>
        <v>0.08512679476102467</v>
      </c>
      <c r="EC92" s="12">
        <f t="shared" si="122"/>
        <v>0.05057252056781234</v>
      </c>
      <c r="ED92" s="94">
        <f t="shared" si="123"/>
        <v>65020.68777527696</v>
      </c>
      <c r="EE92" s="94">
        <f t="shared" si="124"/>
        <v>59778.03548592092</v>
      </c>
      <c r="EF92" s="95">
        <f t="shared" si="125"/>
        <v>59778.03548592092</v>
      </c>
      <c r="EG92" s="76">
        <f t="shared" si="126"/>
        <v>0.07452348707023437</v>
      </c>
      <c r="EH92" s="12">
        <f t="shared" si="127"/>
        <v>0.04615454083400669</v>
      </c>
      <c r="EI92" s="94">
        <f t="shared" si="128"/>
        <v>74271.92367220047</v>
      </c>
      <c r="EJ92" s="94">
        <f t="shared" si="129"/>
        <v>65500.07592942428</v>
      </c>
      <c r="EK92" s="100">
        <f t="shared" si="130"/>
        <v>65500.07592942428</v>
      </c>
    </row>
    <row r="93" spans="30:141" s="1" customFormat="1" ht="11.25">
      <c r="AD93" s="63"/>
      <c r="AE93" s="63">
        <f t="shared" si="131"/>
        <v>2.2</v>
      </c>
      <c r="AF93" s="74">
        <f t="shared" si="26"/>
        <v>0.78</v>
      </c>
      <c r="AG93" s="10">
        <f t="shared" si="27"/>
        <v>0.6257795138864805</v>
      </c>
      <c r="AH93" s="11">
        <f t="shared" si="132"/>
        <v>5.02614693017567</v>
      </c>
      <c r="AI93" s="77">
        <f t="shared" si="133"/>
        <v>29.151652195018883</v>
      </c>
      <c r="AK93" s="76">
        <f t="shared" si="28"/>
        <v>6.022563289930307</v>
      </c>
      <c r="AL93" s="12">
        <f t="shared" si="29"/>
        <v>2.389835737745945</v>
      </c>
      <c r="AM93" s="94">
        <f t="shared" si="30"/>
        <v>659.3924711130389</v>
      </c>
      <c r="AN93" s="94">
        <f t="shared" si="31"/>
        <v>860.6575820409653</v>
      </c>
      <c r="AO93" s="95">
        <f t="shared" si="32"/>
        <v>659.3924711130389</v>
      </c>
      <c r="AP93" s="76">
        <f t="shared" si="33"/>
        <v>3.7873828333331025</v>
      </c>
      <c r="AQ93" s="12">
        <f t="shared" si="34"/>
        <v>1.5251581633360267</v>
      </c>
      <c r="AR93" s="94">
        <f t="shared" si="35"/>
        <v>1048.5427708101317</v>
      </c>
      <c r="AS93" s="94">
        <f t="shared" si="36"/>
        <v>1348.6012775386794</v>
      </c>
      <c r="AT93" s="95">
        <f t="shared" si="37"/>
        <v>1048.5427708101317</v>
      </c>
      <c r="AU93" s="76">
        <f t="shared" si="38"/>
        <v>2.5434281562497834</v>
      </c>
      <c r="AV93" s="12">
        <f t="shared" si="39"/>
        <v>1.0424345281275251</v>
      </c>
      <c r="AW93" s="94">
        <f t="shared" si="40"/>
        <v>1561.3701847341722</v>
      </c>
      <c r="AX93" s="94">
        <f t="shared" si="41"/>
        <v>1973.1025709768999</v>
      </c>
      <c r="AY93" s="95">
        <f t="shared" si="42"/>
        <v>1561.3701847341722</v>
      </c>
      <c r="AZ93" s="76">
        <f t="shared" si="43"/>
        <v>1.5490734791664644</v>
      </c>
      <c r="BA93" s="12">
        <f t="shared" si="44"/>
        <v>0.6557108929190234</v>
      </c>
      <c r="BB93" s="94">
        <f t="shared" si="45"/>
        <v>2563.61815213484</v>
      </c>
      <c r="BC93" s="94">
        <f t="shared" si="46"/>
        <v>3136.794385658495</v>
      </c>
      <c r="BD93" s="95">
        <f t="shared" si="47"/>
        <v>2563.61815213484</v>
      </c>
      <c r="BE93" s="76">
        <f t="shared" si="48"/>
        <v>1.0161703611109183</v>
      </c>
      <c r="BF93" s="12">
        <f t="shared" si="49"/>
        <v>0.44789513611335563</v>
      </c>
      <c r="BG93" s="94">
        <f t="shared" si="50"/>
        <v>3908.038496458711</v>
      </c>
      <c r="BH93" s="94">
        <f t="shared" si="51"/>
        <v>4592.213850259267</v>
      </c>
      <c r="BI93" s="95">
        <f t="shared" si="52"/>
        <v>3908.038496458711</v>
      </c>
      <c r="BJ93" s="76">
        <f t="shared" si="53"/>
        <v>0.683264581597032</v>
      </c>
      <c r="BK93" s="12">
        <f t="shared" si="54"/>
        <v>0.3191411969119387</v>
      </c>
      <c r="BL93" s="94">
        <f t="shared" si="55"/>
        <v>5812.145100364543</v>
      </c>
      <c r="BM93" s="94">
        <f t="shared" si="56"/>
        <v>6444.891062093298</v>
      </c>
      <c r="BN93" s="95">
        <f t="shared" si="57"/>
        <v>5812.145100364543</v>
      </c>
      <c r="BO93" s="76">
        <f t="shared" si="58"/>
        <v>0.5214872430553725</v>
      </c>
      <c r="BP93" s="12">
        <f t="shared" si="134"/>
        <v>0.3191411969119387</v>
      </c>
      <c r="BQ93" s="94">
        <f t="shared" si="59"/>
        <v>7615.20620699085</v>
      </c>
      <c r="BR93" s="94">
        <f t="shared" si="60"/>
        <v>6444.891062093298</v>
      </c>
      <c r="BS93" s="95">
        <f t="shared" si="61"/>
        <v>6444.891062093298</v>
      </c>
      <c r="BT93" s="76">
        <f t="shared" si="62"/>
        <v>0.4138472430553725</v>
      </c>
      <c r="BU93" s="12">
        <f t="shared" si="63"/>
        <v>0.21337937930768786</v>
      </c>
      <c r="BV93" s="94">
        <f t="shared" si="64"/>
        <v>9595.890650044683</v>
      </c>
      <c r="BW93" s="94">
        <f t="shared" si="65"/>
        <v>9639.311231464462</v>
      </c>
      <c r="BX93" s="95">
        <f t="shared" si="66"/>
        <v>9595.890650044683</v>
      </c>
      <c r="BY93" s="76">
        <f t="shared" si="67"/>
        <v>0.3182156840275996</v>
      </c>
      <c r="BZ93" s="12">
        <f t="shared" si="68"/>
        <v>0.17517150090485398</v>
      </c>
      <c r="CA93" s="94">
        <f t="shared" si="69"/>
        <v>12479.689372687817</v>
      </c>
      <c r="CB93" s="94">
        <f t="shared" si="70"/>
        <v>11741.808666928633</v>
      </c>
      <c r="CC93" s="95">
        <f t="shared" si="71"/>
        <v>11741.808666928633</v>
      </c>
      <c r="CD93" s="76">
        <f t="shared" si="72"/>
        <v>0.25908990451371305</v>
      </c>
      <c r="CE93" s="12">
        <f t="shared" si="73"/>
        <v>0.15171756170343703</v>
      </c>
      <c r="CF93" s="94">
        <f t="shared" si="74"/>
        <v>15327.624971090412</v>
      </c>
      <c r="CG93" s="94">
        <f t="shared" si="75"/>
        <v>13556.968780871963</v>
      </c>
      <c r="CH93" s="95">
        <f t="shared" si="76"/>
        <v>13556.968780871963</v>
      </c>
      <c r="CI93" s="76">
        <f t="shared" si="135"/>
        <v>0.25908990451371305</v>
      </c>
      <c r="CJ93" s="12">
        <f t="shared" si="77"/>
        <v>0.13846362250202007</v>
      </c>
      <c r="CK93" s="94">
        <f t="shared" si="78"/>
        <v>15327.624971090412</v>
      </c>
      <c r="CL93" s="94">
        <f t="shared" si="79"/>
        <v>14854.661537498803</v>
      </c>
      <c r="CM93" s="95">
        <f t="shared" si="80"/>
        <v>14854.661537498803</v>
      </c>
      <c r="CN93" s="76">
        <f t="shared" si="81"/>
        <v>0.2046441249998266</v>
      </c>
      <c r="CO93" s="12">
        <f t="shared" si="82"/>
        <v>0.13006362250202008</v>
      </c>
      <c r="CP93" s="94">
        <f t="shared" si="83"/>
        <v>19405.555327743634</v>
      </c>
      <c r="CQ93" s="94">
        <f t="shared" si="84"/>
        <v>15814.031686619874</v>
      </c>
      <c r="CR93" s="95">
        <f t="shared" si="85"/>
        <v>15814.031686619874</v>
      </c>
      <c r="CS93" s="76">
        <f t="shared" si="86"/>
        <v>0.1843641249998266</v>
      </c>
      <c r="CT93" s="12">
        <f t="shared" si="87"/>
        <v>0.12226362250202008</v>
      </c>
      <c r="CU93" s="94">
        <f t="shared" si="88"/>
        <v>21540.160756251</v>
      </c>
      <c r="CV93" s="94">
        <f t="shared" si="89"/>
        <v>16822.91269825191</v>
      </c>
      <c r="CW93" s="95">
        <f t="shared" si="90"/>
        <v>16822.91269825191</v>
      </c>
      <c r="CX93" s="76">
        <f t="shared" si="91"/>
        <v>0.1658001249998266</v>
      </c>
      <c r="CY93" s="12">
        <f t="shared" si="92"/>
        <v>0.11512362250202007</v>
      </c>
      <c r="CZ93" s="94">
        <f t="shared" si="93"/>
        <v>23951.9294101013</v>
      </c>
      <c r="DA93" s="94">
        <f t="shared" si="94"/>
        <v>17866.274556183464</v>
      </c>
      <c r="DB93" s="95">
        <f t="shared" si="95"/>
        <v>17866.274556183464</v>
      </c>
      <c r="DC93" s="76">
        <f t="shared" si="96"/>
        <v>0.12954495225685653</v>
      </c>
      <c r="DD93" s="12">
        <f t="shared" si="97"/>
        <v>0.07585878085171852</v>
      </c>
      <c r="DE93" s="94">
        <f t="shared" si="98"/>
        <v>30655.249942180824</v>
      </c>
      <c r="DF93" s="94">
        <f t="shared" si="99"/>
        <v>27113.937561743925</v>
      </c>
      <c r="DG93" s="95">
        <f t="shared" si="100"/>
        <v>27113.937561743925</v>
      </c>
      <c r="DH93" s="76">
        <f t="shared" si="101"/>
        <v>0.1132420624999133</v>
      </c>
      <c r="DI93" s="12">
        <f t="shared" si="102"/>
        <v>0.06923181125101004</v>
      </c>
      <c r="DJ93" s="94">
        <f t="shared" si="103"/>
        <v>35068.531979315194</v>
      </c>
      <c r="DK93" s="94">
        <f t="shared" si="104"/>
        <v>29709.323074997606</v>
      </c>
      <c r="DL93" s="95">
        <f t="shared" si="105"/>
        <v>29709.323074997606</v>
      </c>
      <c r="DM93" s="76">
        <f t="shared" si="106"/>
        <v>0.1023220624999133</v>
      </c>
      <c r="DN93" s="12">
        <f t="shared" si="107"/>
        <v>0.06503181125101004</v>
      </c>
      <c r="DO93" s="94">
        <f t="shared" si="108"/>
        <v>38811.11065548727</v>
      </c>
      <c r="DP93" s="94">
        <f t="shared" si="109"/>
        <v>31628.063373239747</v>
      </c>
      <c r="DQ93" s="95">
        <f t="shared" si="110"/>
        <v>31628.063373239747</v>
      </c>
      <c r="DR93" s="76">
        <f t="shared" si="111"/>
        <v>0.0921820624999133</v>
      </c>
      <c r="DS93" s="12">
        <f t="shared" si="112"/>
        <v>0.06113181125101004</v>
      </c>
      <c r="DT93" s="94">
        <f t="shared" si="113"/>
        <v>43080.321512502</v>
      </c>
      <c r="DU93" s="94">
        <f t="shared" si="114"/>
        <v>33645.82539650382</v>
      </c>
      <c r="DV93" s="95">
        <f t="shared" si="115"/>
        <v>33645.82539650382</v>
      </c>
      <c r="DW93" s="76">
        <f t="shared" si="116"/>
        <v>0.0829000624999133</v>
      </c>
      <c r="DX93" s="12">
        <f t="shared" si="117"/>
        <v>0.05756181125101004</v>
      </c>
      <c r="DY93" s="94">
        <f t="shared" si="118"/>
        <v>47903.8588202026</v>
      </c>
      <c r="DZ93" s="94">
        <f t="shared" si="119"/>
        <v>35732.54911236693</v>
      </c>
      <c r="EA93" s="95">
        <f t="shared" si="120"/>
        <v>35732.54911236693</v>
      </c>
      <c r="EB93" s="76">
        <f t="shared" si="121"/>
        <v>0.08636330150457103</v>
      </c>
      <c r="EC93" s="12">
        <f t="shared" si="122"/>
        <v>0.05057252056781234</v>
      </c>
      <c r="ED93" s="94">
        <f t="shared" si="123"/>
        <v>45982.87491327123</v>
      </c>
      <c r="EE93" s="94">
        <f t="shared" si="124"/>
        <v>40670.90634261588</v>
      </c>
      <c r="EF93" s="95">
        <f t="shared" si="125"/>
        <v>40670.90634261588</v>
      </c>
      <c r="EG93" s="76">
        <f t="shared" si="126"/>
        <v>0.07549470833327553</v>
      </c>
      <c r="EH93" s="12">
        <f t="shared" si="127"/>
        <v>0.04615454083400669</v>
      </c>
      <c r="EI93" s="94">
        <f t="shared" si="128"/>
        <v>52602.79796897279</v>
      </c>
      <c r="EJ93" s="94">
        <f t="shared" si="129"/>
        <v>44563.9846124964</v>
      </c>
      <c r="EK93" s="100">
        <f t="shared" si="130"/>
        <v>44563.9846124964</v>
      </c>
    </row>
    <row r="94" spans="30:141" s="1" customFormat="1" ht="11.25">
      <c r="AD94" s="63"/>
      <c r="AE94" s="63">
        <f t="shared" si="131"/>
        <v>3</v>
      </c>
      <c r="AF94" s="74">
        <f t="shared" si="26"/>
        <v>0.75</v>
      </c>
      <c r="AG94" s="10">
        <f t="shared" si="27"/>
        <v>0.6614378277661476</v>
      </c>
      <c r="AH94" s="11">
        <f t="shared" si="132"/>
        <v>6.956231392081026</v>
      </c>
      <c r="AI94" s="77">
        <f t="shared" si="133"/>
        <v>45.21550404852667</v>
      </c>
      <c r="AK94" s="76">
        <f t="shared" si="28"/>
        <v>5.797078096259913</v>
      </c>
      <c r="AL94" s="12">
        <f t="shared" si="29"/>
        <v>2.389835737745945</v>
      </c>
      <c r="AM94" s="94">
        <f t="shared" si="30"/>
        <v>494.96827752781604</v>
      </c>
      <c r="AN94" s="94">
        <f t="shared" si="31"/>
        <v>554.8891031655254</v>
      </c>
      <c r="AO94" s="95">
        <f t="shared" si="32"/>
        <v>494.96827752781604</v>
      </c>
      <c r="AP94" s="76">
        <f t="shared" si="33"/>
        <v>3.64744803146555</v>
      </c>
      <c r="AQ94" s="12">
        <f t="shared" si="34"/>
        <v>1.5251581633360267</v>
      </c>
      <c r="AR94" s="94">
        <f t="shared" si="35"/>
        <v>786.6787231090674</v>
      </c>
      <c r="AS94" s="94">
        <f t="shared" si="36"/>
        <v>869.4795340636425</v>
      </c>
      <c r="AT94" s="95">
        <f t="shared" si="37"/>
        <v>786.6787231090674</v>
      </c>
      <c r="AU94" s="76">
        <f t="shared" si="38"/>
        <v>2.4509794044989532</v>
      </c>
      <c r="AV94" s="12">
        <f t="shared" si="39"/>
        <v>1.0424345281275251</v>
      </c>
      <c r="AW94" s="94">
        <f t="shared" si="40"/>
        <v>1170.7033338317983</v>
      </c>
      <c r="AX94" s="94">
        <f t="shared" si="41"/>
        <v>1272.1123230758365</v>
      </c>
      <c r="AY94" s="95">
        <f t="shared" si="42"/>
        <v>1170.7033338317983</v>
      </c>
      <c r="AZ94" s="76">
        <f t="shared" si="43"/>
        <v>1.4945107775323565</v>
      </c>
      <c r="BA94" s="12">
        <f t="shared" si="44"/>
        <v>0.6557108929190234</v>
      </c>
      <c r="BB94" s="94">
        <f t="shared" si="45"/>
        <v>1919.9391554323386</v>
      </c>
      <c r="BC94" s="94">
        <f t="shared" si="46"/>
        <v>2022.3757505802707</v>
      </c>
      <c r="BD94" s="95">
        <f t="shared" si="47"/>
        <v>1919.9391554323386</v>
      </c>
      <c r="BE94" s="76">
        <f t="shared" si="48"/>
        <v>0.9818650262212918</v>
      </c>
      <c r="BF94" s="12">
        <f t="shared" si="49"/>
        <v>0.44789513611335563</v>
      </c>
      <c r="BG94" s="94">
        <f t="shared" si="50"/>
        <v>2922.3668053874694</v>
      </c>
      <c r="BH94" s="94">
        <f t="shared" si="51"/>
        <v>2960.723844286522</v>
      </c>
      <c r="BI94" s="95">
        <f t="shared" si="52"/>
        <v>2922.3668053874694</v>
      </c>
      <c r="BJ94" s="76">
        <f t="shared" si="53"/>
        <v>0.6617035883935257</v>
      </c>
      <c r="BK94" s="12">
        <f t="shared" si="54"/>
        <v>0.3191411969119387</v>
      </c>
      <c r="BL94" s="94">
        <f t="shared" si="55"/>
        <v>4336.337009999014</v>
      </c>
      <c r="BM94" s="94">
        <f t="shared" si="56"/>
        <v>4155.194697714571</v>
      </c>
      <c r="BN94" s="95">
        <f t="shared" si="57"/>
        <v>4155.194697714571</v>
      </c>
      <c r="BO94" s="76">
        <f t="shared" si="58"/>
        <v>0.5059692749102273</v>
      </c>
      <c r="BP94" s="12">
        <f t="shared" si="134"/>
        <v>0.3191411969119387</v>
      </c>
      <c r="BQ94" s="94">
        <f t="shared" si="59"/>
        <v>5671.035579204102</v>
      </c>
      <c r="BR94" s="94">
        <f t="shared" si="60"/>
        <v>4155.194697714571</v>
      </c>
      <c r="BS94" s="95">
        <f t="shared" si="61"/>
        <v>4155.194697714571</v>
      </c>
      <c r="BT94" s="76">
        <f t="shared" si="62"/>
        <v>0.4024692749102272</v>
      </c>
      <c r="BU94" s="12">
        <f t="shared" si="63"/>
        <v>0.21337937930768786</v>
      </c>
      <c r="BV94" s="94">
        <f t="shared" si="64"/>
        <v>7129.413197168969</v>
      </c>
      <c r="BW94" s="94">
        <f t="shared" si="65"/>
        <v>6214.7233417460375</v>
      </c>
      <c r="BX94" s="95">
        <f t="shared" si="66"/>
        <v>6214.7233417460375</v>
      </c>
      <c r="BY94" s="76">
        <f t="shared" si="67"/>
        <v>0.3103963992546949</v>
      </c>
      <c r="BZ94" s="12">
        <f t="shared" si="68"/>
        <v>0.17517150090485398</v>
      </c>
      <c r="CA94" s="94">
        <f t="shared" si="69"/>
        <v>9244.210844229372</v>
      </c>
      <c r="CB94" s="94">
        <f t="shared" si="70"/>
        <v>7570.260015931754</v>
      </c>
      <c r="CC94" s="95">
        <f t="shared" si="71"/>
        <v>7570.260015931754</v>
      </c>
      <c r="CD94" s="76">
        <f t="shared" si="72"/>
        <v>0.2534849614269288</v>
      </c>
      <c r="CE94" s="12">
        <f t="shared" si="73"/>
        <v>0.15171756170343703</v>
      </c>
      <c r="CF94" s="94">
        <f t="shared" si="74"/>
        <v>11319.684386196392</v>
      </c>
      <c r="CG94" s="94">
        <f t="shared" si="75"/>
        <v>8740.542586776412</v>
      </c>
      <c r="CH94" s="95">
        <f t="shared" si="76"/>
        <v>8740.542586776412</v>
      </c>
      <c r="CI94" s="76">
        <f t="shared" si="135"/>
        <v>0.2534849614269288</v>
      </c>
      <c r="CJ94" s="12">
        <f t="shared" si="77"/>
        <v>0.13846362250202007</v>
      </c>
      <c r="CK94" s="94">
        <f t="shared" si="78"/>
        <v>11319.684386196392</v>
      </c>
      <c r="CL94" s="94">
        <f t="shared" si="79"/>
        <v>9577.200027475972</v>
      </c>
      <c r="CM94" s="95">
        <f t="shared" si="80"/>
        <v>9577.200027475972</v>
      </c>
      <c r="CN94" s="76">
        <f t="shared" si="81"/>
        <v>0.20107352359916264</v>
      </c>
      <c r="CO94" s="12">
        <f t="shared" si="82"/>
        <v>0.13006362250202008</v>
      </c>
      <c r="CP94" s="94">
        <f t="shared" si="83"/>
        <v>14270.251541023623</v>
      </c>
      <c r="CQ94" s="94">
        <f t="shared" si="84"/>
        <v>10195.731778962047</v>
      </c>
      <c r="CR94" s="95">
        <f t="shared" si="85"/>
        <v>10195.731778962047</v>
      </c>
      <c r="CS94" s="76">
        <f t="shared" si="86"/>
        <v>0.18157352359916262</v>
      </c>
      <c r="CT94" s="12">
        <f t="shared" si="87"/>
        <v>0.12226362250202008</v>
      </c>
      <c r="CU94" s="94">
        <f t="shared" si="88"/>
        <v>15802.798244607251</v>
      </c>
      <c r="CV94" s="94">
        <f t="shared" si="89"/>
        <v>10846.184515830611</v>
      </c>
      <c r="CW94" s="95">
        <f t="shared" si="90"/>
        <v>10846.184515830611</v>
      </c>
      <c r="CX94" s="76">
        <f t="shared" si="91"/>
        <v>0.16372352359916262</v>
      </c>
      <c r="CY94" s="12">
        <f t="shared" si="92"/>
        <v>0.11512362250202007</v>
      </c>
      <c r="CZ94" s="94">
        <f t="shared" si="93"/>
        <v>17525.702458157182</v>
      </c>
      <c r="DA94" s="94">
        <f t="shared" si="94"/>
        <v>11518.867982177162</v>
      </c>
      <c r="DB94" s="95">
        <f t="shared" si="95"/>
        <v>11518.867982177162</v>
      </c>
      <c r="DC94" s="76">
        <f t="shared" si="96"/>
        <v>0.1267424807134644</v>
      </c>
      <c r="DD94" s="12">
        <f t="shared" si="97"/>
        <v>0.07585878085171852</v>
      </c>
      <c r="DE94" s="94">
        <f t="shared" si="98"/>
        <v>22639.368772392783</v>
      </c>
      <c r="DF94" s="94">
        <f t="shared" si="99"/>
        <v>17481.085173552823</v>
      </c>
      <c r="DG94" s="95">
        <f t="shared" si="100"/>
        <v>17481.085173552823</v>
      </c>
      <c r="DH94" s="76">
        <f t="shared" si="101"/>
        <v>0.1110367617995813</v>
      </c>
      <c r="DI94" s="12">
        <f t="shared" si="102"/>
        <v>0.06923181125101004</v>
      </c>
      <c r="DJ94" s="94">
        <f t="shared" si="103"/>
        <v>25841.619599634436</v>
      </c>
      <c r="DK94" s="94">
        <f t="shared" si="104"/>
        <v>19154.400054951944</v>
      </c>
      <c r="DL94" s="95">
        <f t="shared" si="105"/>
        <v>19154.400054951944</v>
      </c>
      <c r="DM94" s="76">
        <f t="shared" si="106"/>
        <v>0.10053676179958132</v>
      </c>
      <c r="DN94" s="12">
        <f t="shared" si="107"/>
        <v>0.06503181125101004</v>
      </c>
      <c r="DO94" s="94">
        <f t="shared" si="108"/>
        <v>28540.503082047246</v>
      </c>
      <c r="DP94" s="94">
        <f t="shared" si="109"/>
        <v>20391.463557924093</v>
      </c>
      <c r="DQ94" s="95">
        <f t="shared" si="110"/>
        <v>20391.463557924093</v>
      </c>
      <c r="DR94" s="76">
        <f t="shared" si="111"/>
        <v>0.09078676179958131</v>
      </c>
      <c r="DS94" s="12">
        <f t="shared" si="112"/>
        <v>0.06113181125101004</v>
      </c>
      <c r="DT94" s="94">
        <f t="shared" si="113"/>
        <v>31605.596489214502</v>
      </c>
      <c r="DU94" s="94">
        <f t="shared" si="114"/>
        <v>21692.369031661223</v>
      </c>
      <c r="DV94" s="95">
        <f t="shared" si="115"/>
        <v>21692.369031661223</v>
      </c>
      <c r="DW94" s="76">
        <f t="shared" si="116"/>
        <v>0.08186176179958131</v>
      </c>
      <c r="DX94" s="12">
        <f t="shared" si="117"/>
        <v>0.05756181125101004</v>
      </c>
      <c r="DY94" s="94">
        <f t="shared" si="118"/>
        <v>35051.404916314365</v>
      </c>
      <c r="DZ94" s="94">
        <f t="shared" si="119"/>
        <v>23037.735964354324</v>
      </c>
      <c r="EA94" s="95">
        <f t="shared" si="120"/>
        <v>23037.735964354324</v>
      </c>
      <c r="EB94" s="76">
        <f t="shared" si="121"/>
        <v>0.08449498714230959</v>
      </c>
      <c r="EC94" s="12">
        <f t="shared" si="122"/>
        <v>0.05057252056781234</v>
      </c>
      <c r="ED94" s="94">
        <f t="shared" si="123"/>
        <v>33959.05315858917</v>
      </c>
      <c r="EE94" s="94">
        <f t="shared" si="124"/>
        <v>26221.627760329233</v>
      </c>
      <c r="EF94" s="95">
        <f t="shared" si="125"/>
        <v>26221.627760329233</v>
      </c>
      <c r="EG94" s="76">
        <f t="shared" si="126"/>
        <v>0.07402450786638753</v>
      </c>
      <c r="EH94" s="12">
        <f t="shared" si="127"/>
        <v>0.04615454083400669</v>
      </c>
      <c r="EI94" s="94">
        <f t="shared" si="128"/>
        <v>38762.429399451656</v>
      </c>
      <c r="EJ94" s="94">
        <f t="shared" si="129"/>
        <v>28731.600082427914</v>
      </c>
      <c r="EK94" s="100">
        <f t="shared" si="130"/>
        <v>28731.600082427914</v>
      </c>
    </row>
    <row r="95" spans="30:141" s="1" customFormat="1" ht="11.25">
      <c r="AD95" s="63"/>
      <c r="AE95" s="63">
        <f t="shared" si="131"/>
        <v>4</v>
      </c>
      <c r="AF95" s="74">
        <f t="shared" si="26"/>
        <v>0.81</v>
      </c>
      <c r="AG95" s="10">
        <f t="shared" si="27"/>
        <v>0.5864298764558298</v>
      </c>
      <c r="AH95" s="11">
        <f t="shared" si="132"/>
        <v>8.435491351343781</v>
      </c>
      <c r="AI95" s="77">
        <f t="shared" si="133"/>
        <v>50.61294810806269</v>
      </c>
      <c r="AK95" s="76">
        <f t="shared" si="28"/>
        <v>6.2476682772749506</v>
      </c>
      <c r="AL95" s="12">
        <f t="shared" si="29"/>
        <v>2.389835737745945</v>
      </c>
      <c r="AM95" s="94">
        <f t="shared" si="30"/>
        <v>378.7321646071875</v>
      </c>
      <c r="AN95" s="94">
        <f t="shared" si="31"/>
        <v>495.7148601005392</v>
      </c>
      <c r="AO95" s="95">
        <f t="shared" si="32"/>
        <v>378.7321646071875</v>
      </c>
      <c r="AP95" s="76">
        <f t="shared" si="33"/>
        <v>3.92696326813976</v>
      </c>
      <c r="AQ95" s="12">
        <f t="shared" si="34"/>
        <v>1.5251581633360267</v>
      </c>
      <c r="AR95" s="94">
        <f t="shared" si="35"/>
        <v>602.5503089365255</v>
      </c>
      <c r="AS95" s="94">
        <f t="shared" si="36"/>
        <v>776.7568747156809</v>
      </c>
      <c r="AT95" s="95">
        <f t="shared" si="37"/>
        <v>602.5503089365255</v>
      </c>
      <c r="AU95" s="76">
        <f t="shared" si="38"/>
        <v>2.635544688881025</v>
      </c>
      <c r="AV95" s="12">
        <f t="shared" si="39"/>
        <v>1.0424345281275251</v>
      </c>
      <c r="AW95" s="94">
        <f t="shared" si="40"/>
        <v>897.8003447949944</v>
      </c>
      <c r="AX95" s="94">
        <f t="shared" si="41"/>
        <v>1136.452272477945</v>
      </c>
      <c r="AY95" s="95">
        <f t="shared" si="42"/>
        <v>897.8003447949944</v>
      </c>
      <c r="AZ95" s="76">
        <f t="shared" si="43"/>
        <v>1.60332610962229</v>
      </c>
      <c r="BA95" s="12">
        <f t="shared" si="44"/>
        <v>0.6557108929190234</v>
      </c>
      <c r="BB95" s="94">
        <f t="shared" si="45"/>
        <v>1475.8026556165958</v>
      </c>
      <c r="BC95" s="94">
        <f t="shared" si="46"/>
        <v>1806.7064329619138</v>
      </c>
      <c r="BD95" s="95">
        <f t="shared" si="47"/>
        <v>1475.8026556165958</v>
      </c>
      <c r="BE95" s="76">
        <f t="shared" si="48"/>
        <v>1.0501803901164664</v>
      </c>
      <c r="BF95" s="12">
        <f t="shared" si="49"/>
        <v>0.44789513611335563</v>
      </c>
      <c r="BG95" s="94">
        <f t="shared" si="50"/>
        <v>2253.129988589471</v>
      </c>
      <c r="BH95" s="94">
        <f t="shared" si="51"/>
        <v>2644.987616253497</v>
      </c>
      <c r="BI95" s="95">
        <f t="shared" si="52"/>
        <v>2253.129988589471</v>
      </c>
      <c r="BJ95" s="76">
        <f t="shared" si="53"/>
        <v>0.7045339602400106</v>
      </c>
      <c r="BK95" s="12">
        <f t="shared" si="54"/>
        <v>0.3191411969119387</v>
      </c>
      <c r="BL95" s="94">
        <f t="shared" si="55"/>
        <v>3358.522177687388</v>
      </c>
      <c r="BM95" s="94">
        <f t="shared" si="56"/>
        <v>3712.0782270140157</v>
      </c>
      <c r="BN95" s="95">
        <f t="shared" si="57"/>
        <v>3358.522177687388</v>
      </c>
      <c r="BO95" s="76">
        <f t="shared" si="58"/>
        <v>0.5367246706106431</v>
      </c>
      <c r="BP95" s="12">
        <f t="shared" si="134"/>
        <v>0.3191411969119387</v>
      </c>
      <c r="BQ95" s="94">
        <f t="shared" si="59"/>
        <v>4408.578662329667</v>
      </c>
      <c r="BR95" s="94">
        <f t="shared" si="60"/>
        <v>3712.0782270140157</v>
      </c>
      <c r="BS95" s="95">
        <f t="shared" si="61"/>
        <v>3712.0782270140157</v>
      </c>
      <c r="BT95" s="76">
        <f t="shared" si="62"/>
        <v>0.4249446706106431</v>
      </c>
      <c r="BU95" s="12">
        <f t="shared" si="63"/>
        <v>0.21337937930768786</v>
      </c>
      <c r="BV95" s="94">
        <f t="shared" si="64"/>
        <v>5568.237688449639</v>
      </c>
      <c r="BW95" s="94">
        <f t="shared" si="65"/>
        <v>5551.975510678211</v>
      </c>
      <c r="BX95" s="95">
        <f t="shared" si="66"/>
        <v>5551.975510678211</v>
      </c>
      <c r="BY95" s="76">
        <f t="shared" si="67"/>
        <v>0.3257618108577315</v>
      </c>
      <c r="BZ95" s="12">
        <f t="shared" si="68"/>
        <v>0.17517150090485398</v>
      </c>
      <c r="CA95" s="94">
        <f t="shared" si="69"/>
        <v>7263.567586912074</v>
      </c>
      <c r="CB95" s="94">
        <f t="shared" si="70"/>
        <v>6762.955630799032</v>
      </c>
      <c r="CC95" s="95">
        <f t="shared" si="71"/>
        <v>6762.955630799032</v>
      </c>
      <c r="CD95" s="76">
        <f t="shared" si="72"/>
        <v>0.2644253809812756</v>
      </c>
      <c r="CE95" s="12">
        <f t="shared" si="73"/>
        <v>0.15171756170343703</v>
      </c>
      <c r="CF95" s="94">
        <f t="shared" si="74"/>
        <v>8948.433473440109</v>
      </c>
      <c r="CG95" s="94">
        <f t="shared" si="75"/>
        <v>7808.437435316115</v>
      </c>
      <c r="CH95" s="95">
        <f t="shared" si="76"/>
        <v>7808.437435316115</v>
      </c>
      <c r="CI95" s="76">
        <f t="shared" si="135"/>
        <v>0.2644253809812756</v>
      </c>
      <c r="CJ95" s="12">
        <f t="shared" si="77"/>
        <v>0.13846362250202007</v>
      </c>
      <c r="CK95" s="94">
        <f t="shared" si="78"/>
        <v>8948.433473440109</v>
      </c>
      <c r="CL95" s="94">
        <f t="shared" si="79"/>
        <v>8555.872416112157</v>
      </c>
      <c r="CM95" s="95">
        <f t="shared" si="80"/>
        <v>8555.872416112157</v>
      </c>
      <c r="CN95" s="76">
        <f t="shared" si="81"/>
        <v>0.20794895110481976</v>
      </c>
      <c r="CO95" s="12">
        <f t="shared" si="82"/>
        <v>0.13006362250202008</v>
      </c>
      <c r="CP95" s="94">
        <f t="shared" si="83"/>
        <v>11378.72019949399</v>
      </c>
      <c r="CQ95" s="94">
        <f t="shared" si="84"/>
        <v>9108.442972835086</v>
      </c>
      <c r="CR95" s="95">
        <f t="shared" si="85"/>
        <v>9108.442972835086</v>
      </c>
      <c r="CS95" s="76">
        <f t="shared" si="86"/>
        <v>0.18688895110481976</v>
      </c>
      <c r="CT95" s="12">
        <f t="shared" si="87"/>
        <v>0.12226362250202008</v>
      </c>
      <c r="CU95" s="94">
        <f t="shared" si="88"/>
        <v>12660.956768240845</v>
      </c>
      <c r="CV95" s="94">
        <f t="shared" si="89"/>
        <v>9689.530411062591</v>
      </c>
      <c r="CW95" s="95">
        <f t="shared" si="90"/>
        <v>9689.530411062591</v>
      </c>
      <c r="CX95" s="76">
        <f t="shared" si="91"/>
        <v>0.16761095110481974</v>
      </c>
      <c r="CY95" s="12">
        <f t="shared" si="92"/>
        <v>0.11512362250202007</v>
      </c>
      <c r="CZ95" s="94">
        <f t="shared" si="93"/>
        <v>14117.173817122735</v>
      </c>
      <c r="DA95" s="94">
        <f t="shared" si="94"/>
        <v>10290.477858957336</v>
      </c>
      <c r="DB95" s="95">
        <f t="shared" si="95"/>
        <v>10290.477858957336</v>
      </c>
      <c r="DC95" s="76">
        <f t="shared" si="96"/>
        <v>0.1322126904906378</v>
      </c>
      <c r="DD95" s="12">
        <f t="shared" si="97"/>
        <v>0.07585878085171852</v>
      </c>
      <c r="DE95" s="94">
        <f t="shared" si="98"/>
        <v>17896.866946880218</v>
      </c>
      <c r="DF95" s="94">
        <f t="shared" si="99"/>
        <v>15616.87487063223</v>
      </c>
      <c r="DG95" s="95">
        <f t="shared" si="100"/>
        <v>15616.87487063223</v>
      </c>
      <c r="DH95" s="76">
        <f t="shared" si="101"/>
        <v>0.11531447555240988</v>
      </c>
      <c r="DI95" s="12">
        <f t="shared" si="102"/>
        <v>0.06923181125101004</v>
      </c>
      <c r="DJ95" s="94">
        <f t="shared" si="103"/>
        <v>20519.478747701338</v>
      </c>
      <c r="DK95" s="94">
        <f t="shared" si="104"/>
        <v>17111.744832224314</v>
      </c>
      <c r="DL95" s="95">
        <f t="shared" si="105"/>
        <v>17111.744832224314</v>
      </c>
      <c r="DM95" s="76">
        <f t="shared" si="106"/>
        <v>0.10397447555240988</v>
      </c>
      <c r="DN95" s="12">
        <f t="shared" si="107"/>
        <v>0.06503181125101004</v>
      </c>
      <c r="DO95" s="94">
        <f t="shared" si="108"/>
        <v>22757.44039898798</v>
      </c>
      <c r="DP95" s="94">
        <f t="shared" si="109"/>
        <v>18216.885945670172</v>
      </c>
      <c r="DQ95" s="95">
        <f t="shared" si="110"/>
        <v>18216.885945670172</v>
      </c>
      <c r="DR95" s="76">
        <f t="shared" si="111"/>
        <v>0.09344447555240988</v>
      </c>
      <c r="DS95" s="12">
        <f t="shared" si="112"/>
        <v>0.06113181125101004</v>
      </c>
      <c r="DT95" s="94">
        <f t="shared" si="113"/>
        <v>25321.91353648169</v>
      </c>
      <c r="DU95" s="94">
        <f t="shared" si="114"/>
        <v>19379.060822125182</v>
      </c>
      <c r="DV95" s="95">
        <f t="shared" si="115"/>
        <v>19379.060822125182</v>
      </c>
      <c r="DW95" s="76">
        <f t="shared" si="116"/>
        <v>0.08380547555240987</v>
      </c>
      <c r="DX95" s="12">
        <f t="shared" si="117"/>
        <v>0.05756181125101004</v>
      </c>
      <c r="DY95" s="94">
        <f t="shared" si="118"/>
        <v>28234.34763424547</v>
      </c>
      <c r="DZ95" s="94">
        <f t="shared" si="119"/>
        <v>20580.955717914672</v>
      </c>
      <c r="EA95" s="95">
        <f t="shared" si="120"/>
        <v>20580.955717914672</v>
      </c>
      <c r="EB95" s="76">
        <f t="shared" si="121"/>
        <v>0.0881417936604252</v>
      </c>
      <c r="EC95" s="12">
        <f t="shared" si="122"/>
        <v>0.05057252056781234</v>
      </c>
      <c r="ED95" s="94">
        <f t="shared" si="123"/>
        <v>26845.300420320327</v>
      </c>
      <c r="EE95" s="94">
        <f t="shared" si="124"/>
        <v>23425.31230594834</v>
      </c>
      <c r="EF95" s="95">
        <f t="shared" si="125"/>
        <v>23425.31230594834</v>
      </c>
      <c r="EG95" s="76">
        <f t="shared" si="126"/>
        <v>0.07687631703493991</v>
      </c>
      <c r="EH95" s="12">
        <f t="shared" si="127"/>
        <v>0.04615454083400669</v>
      </c>
      <c r="EI95" s="94">
        <f t="shared" si="128"/>
        <v>30779.218121552018</v>
      </c>
      <c r="EJ95" s="94">
        <f t="shared" si="129"/>
        <v>25667.617248336468</v>
      </c>
      <c r="EK95" s="100">
        <f t="shared" si="130"/>
        <v>25667.617248336468</v>
      </c>
    </row>
    <row r="96" spans="30:141" s="1" customFormat="1" ht="11.25">
      <c r="AD96" s="63"/>
      <c r="AE96" s="63">
        <f t="shared" si="131"/>
        <v>5.5</v>
      </c>
      <c r="AF96" s="74">
        <f t="shared" si="26"/>
        <v>0.83</v>
      </c>
      <c r="AG96" s="10">
        <f t="shared" si="27"/>
        <v>0.5577633906953737</v>
      </c>
      <c r="AH96" s="11">
        <f t="shared" si="132"/>
        <v>11.121881586176059</v>
      </c>
      <c r="AI96" s="77">
        <f t="shared" si="133"/>
        <v>75.6287947859972</v>
      </c>
      <c r="AK96" s="76">
        <f t="shared" si="28"/>
        <v>6.397487629241622</v>
      </c>
      <c r="AL96" s="12">
        <f t="shared" si="29"/>
        <v>2.389835737745945</v>
      </c>
      <c r="AM96" s="94">
        <f t="shared" si="30"/>
        <v>280.5258037200086</v>
      </c>
      <c r="AN96" s="94">
        <f t="shared" si="31"/>
        <v>331.74653333639435</v>
      </c>
      <c r="AO96" s="95">
        <f t="shared" si="32"/>
        <v>280.5258037200086</v>
      </c>
      <c r="AP96" s="76">
        <f t="shared" si="33"/>
        <v>4.0197832855067555</v>
      </c>
      <c r="AQ96" s="12">
        <f t="shared" si="34"/>
        <v>1.5251581633360267</v>
      </c>
      <c r="AR96" s="94">
        <f t="shared" si="35"/>
        <v>446.45699320469055</v>
      </c>
      <c r="AS96" s="94">
        <f t="shared" si="36"/>
        <v>519.8278711674611</v>
      </c>
      <c r="AT96" s="95">
        <f t="shared" si="37"/>
        <v>446.45699320469055</v>
      </c>
      <c r="AU96" s="76">
        <f t="shared" si="38"/>
        <v>2.696736705162584</v>
      </c>
      <c r="AV96" s="12">
        <f t="shared" si="39"/>
        <v>1.0424345281275251</v>
      </c>
      <c r="AW96" s="94">
        <f t="shared" si="40"/>
        <v>665.4933555605014</v>
      </c>
      <c r="AX96" s="94">
        <f t="shared" si="41"/>
        <v>760.5462979672646</v>
      </c>
      <c r="AY96" s="95">
        <f t="shared" si="42"/>
        <v>665.4933555605014</v>
      </c>
      <c r="AZ96" s="76">
        <f t="shared" si="43"/>
        <v>1.6392901248184115</v>
      </c>
      <c r="BA96" s="12">
        <f t="shared" si="44"/>
        <v>0.6557108929190234</v>
      </c>
      <c r="BB96" s="94">
        <f t="shared" si="45"/>
        <v>1094.7789728072798</v>
      </c>
      <c r="BC96" s="94">
        <f t="shared" si="46"/>
        <v>1209.0995129137661</v>
      </c>
      <c r="BD96" s="95">
        <f t="shared" si="47"/>
        <v>1094.7789728072798</v>
      </c>
      <c r="BE96" s="76">
        <f t="shared" si="48"/>
        <v>1.0726590712556296</v>
      </c>
      <c r="BF96" s="12">
        <f t="shared" si="49"/>
        <v>0.44789513611335563</v>
      </c>
      <c r="BG96" s="94">
        <f t="shared" si="50"/>
        <v>1673.0948416639321</v>
      </c>
      <c r="BH96" s="94">
        <f t="shared" si="51"/>
        <v>1770.1012074397493</v>
      </c>
      <c r="BI96" s="95">
        <f t="shared" si="52"/>
        <v>1673.0948416639321</v>
      </c>
      <c r="BJ96" s="76">
        <f t="shared" si="53"/>
        <v>0.7185213078649345</v>
      </c>
      <c r="BK96" s="12">
        <f t="shared" si="54"/>
        <v>0.3191411969119387</v>
      </c>
      <c r="BL96" s="94">
        <f t="shared" si="55"/>
        <v>2497.7134837025224</v>
      </c>
      <c r="BM96" s="94">
        <f t="shared" si="56"/>
        <v>2484.2287016282835</v>
      </c>
      <c r="BN96" s="95">
        <f t="shared" si="57"/>
        <v>2484.2287016282835</v>
      </c>
      <c r="BO96" s="76">
        <f t="shared" si="58"/>
        <v>0.5466980176928484</v>
      </c>
      <c r="BP96" s="12">
        <f t="shared" si="134"/>
        <v>0.3191411969119387</v>
      </c>
      <c r="BQ96" s="94">
        <f t="shared" si="59"/>
        <v>3282.7270282697696</v>
      </c>
      <c r="BR96" s="94">
        <f t="shared" si="60"/>
        <v>2484.2287016282835</v>
      </c>
      <c r="BS96" s="95">
        <f t="shared" si="61"/>
        <v>2484.2287016282835</v>
      </c>
      <c r="BT96" s="76">
        <f t="shared" si="62"/>
        <v>0.4321580176928484</v>
      </c>
      <c r="BU96" s="12">
        <f t="shared" si="63"/>
        <v>0.21337937930768786</v>
      </c>
      <c r="BV96" s="94">
        <f t="shared" si="64"/>
        <v>4152.787372921897</v>
      </c>
      <c r="BW96" s="94">
        <f t="shared" si="65"/>
        <v>3715.540479182925</v>
      </c>
      <c r="BX96" s="95">
        <f t="shared" si="66"/>
        <v>3715.540479182925</v>
      </c>
      <c r="BY96" s="76">
        <f t="shared" si="67"/>
        <v>0.3306124909114576</v>
      </c>
      <c r="BZ96" s="12">
        <f t="shared" si="68"/>
        <v>0.17517150090485398</v>
      </c>
      <c r="CA96" s="94">
        <f t="shared" si="69"/>
        <v>5428.28963913058</v>
      </c>
      <c r="CB96" s="94">
        <f t="shared" si="70"/>
        <v>4525.962940006259</v>
      </c>
      <c r="CC96" s="95">
        <f t="shared" si="71"/>
        <v>4525.962940006259</v>
      </c>
      <c r="CD96" s="76">
        <f t="shared" si="72"/>
        <v>0.2678047275207623</v>
      </c>
      <c r="CE96" s="12">
        <f t="shared" si="73"/>
        <v>0.15171756170343703</v>
      </c>
      <c r="CF96" s="94">
        <f t="shared" si="74"/>
        <v>6701.376691875921</v>
      </c>
      <c r="CG96" s="94">
        <f t="shared" si="75"/>
        <v>5225.629204286646</v>
      </c>
      <c r="CH96" s="95">
        <f t="shared" si="76"/>
        <v>5225.629204286646</v>
      </c>
      <c r="CI96" s="76">
        <f t="shared" si="135"/>
        <v>0.2678047275207623</v>
      </c>
      <c r="CJ96" s="12">
        <f t="shared" si="77"/>
        <v>0.13846362250202007</v>
      </c>
      <c r="CK96" s="94">
        <f t="shared" si="78"/>
        <v>6701.376691875921</v>
      </c>
      <c r="CL96" s="94">
        <f t="shared" si="79"/>
        <v>5725.834027121999</v>
      </c>
      <c r="CM96" s="95">
        <f t="shared" si="80"/>
        <v>5725.834027121999</v>
      </c>
      <c r="CN96" s="76">
        <f t="shared" si="81"/>
        <v>0.2099769641300669</v>
      </c>
      <c r="CO96" s="12">
        <f t="shared" si="82"/>
        <v>0.13006362250202008</v>
      </c>
      <c r="CP96" s="94">
        <f t="shared" si="83"/>
        <v>8546.939262680951</v>
      </c>
      <c r="CQ96" s="94">
        <f t="shared" si="84"/>
        <v>6095.630015443619</v>
      </c>
      <c r="CR96" s="95">
        <f t="shared" si="85"/>
        <v>6095.630015443619</v>
      </c>
      <c r="CS96" s="76">
        <f t="shared" si="86"/>
        <v>0.1883969641300669</v>
      </c>
      <c r="CT96" s="12">
        <f t="shared" si="87"/>
        <v>0.12226362250202008</v>
      </c>
      <c r="CU96" s="94">
        <f t="shared" si="88"/>
        <v>9525.95158456379</v>
      </c>
      <c r="CV96" s="94">
        <f t="shared" si="89"/>
        <v>6484.510314812098</v>
      </c>
      <c r="CW96" s="95">
        <f t="shared" si="90"/>
        <v>6484.510314812098</v>
      </c>
      <c r="CX96" s="76">
        <f t="shared" si="91"/>
        <v>0.1686429641300669</v>
      </c>
      <c r="CY96" s="12">
        <f t="shared" si="92"/>
        <v>0.11512362250202007</v>
      </c>
      <c r="CZ96" s="94">
        <f t="shared" si="93"/>
        <v>10641.774284740843</v>
      </c>
      <c r="DA96" s="94">
        <f t="shared" si="94"/>
        <v>6886.681499504849</v>
      </c>
      <c r="DB96" s="95">
        <f t="shared" si="95"/>
        <v>6886.681499504849</v>
      </c>
      <c r="DC96" s="76">
        <f t="shared" si="96"/>
        <v>0.13390236376038114</v>
      </c>
      <c r="DD96" s="12">
        <f t="shared" si="97"/>
        <v>0.07585878085171852</v>
      </c>
      <c r="DE96" s="94">
        <f t="shared" si="98"/>
        <v>13402.753383751842</v>
      </c>
      <c r="DF96" s="94">
        <f t="shared" si="99"/>
        <v>10451.258408573292</v>
      </c>
      <c r="DG96" s="95">
        <f t="shared" si="100"/>
        <v>10451.258408573292</v>
      </c>
      <c r="DH96" s="76">
        <f t="shared" si="101"/>
        <v>0.11660848206503344</v>
      </c>
      <c r="DI96" s="12">
        <f t="shared" si="102"/>
        <v>0.06923181125101004</v>
      </c>
      <c r="DJ96" s="94">
        <f t="shared" si="103"/>
        <v>15390.478695888714</v>
      </c>
      <c r="DK96" s="94">
        <f t="shared" si="104"/>
        <v>11451.668054243997</v>
      </c>
      <c r="DL96" s="95">
        <f t="shared" si="105"/>
        <v>11451.668054243997</v>
      </c>
      <c r="DM96" s="76">
        <f t="shared" si="106"/>
        <v>0.10498848206503344</v>
      </c>
      <c r="DN96" s="12">
        <f t="shared" si="107"/>
        <v>0.06503181125101004</v>
      </c>
      <c r="DO96" s="94">
        <f t="shared" si="108"/>
        <v>17093.878525361903</v>
      </c>
      <c r="DP96" s="94">
        <f t="shared" si="109"/>
        <v>12191.260030887239</v>
      </c>
      <c r="DQ96" s="95">
        <f t="shared" si="110"/>
        <v>12191.260030887239</v>
      </c>
      <c r="DR96" s="76">
        <f t="shared" si="111"/>
        <v>0.09419848206503345</v>
      </c>
      <c r="DS96" s="12">
        <f t="shared" si="112"/>
        <v>0.06113181125101004</v>
      </c>
      <c r="DT96" s="94">
        <f t="shared" si="113"/>
        <v>19051.90316912758</v>
      </c>
      <c r="DU96" s="94">
        <f t="shared" si="114"/>
        <v>12969.020629624196</v>
      </c>
      <c r="DV96" s="95">
        <f t="shared" si="115"/>
        <v>12969.020629624196</v>
      </c>
      <c r="DW96" s="76">
        <f t="shared" si="116"/>
        <v>0.08432148206503345</v>
      </c>
      <c r="DX96" s="12">
        <f t="shared" si="117"/>
        <v>0.05756181125101004</v>
      </c>
      <c r="DY96" s="94">
        <f t="shared" si="118"/>
        <v>21283.548569481685</v>
      </c>
      <c r="DZ96" s="94">
        <f t="shared" si="119"/>
        <v>13773.362999009698</v>
      </c>
      <c r="EA96" s="95">
        <f t="shared" si="120"/>
        <v>13773.362999009698</v>
      </c>
      <c r="EB96" s="76">
        <f t="shared" si="121"/>
        <v>0.08926824250692075</v>
      </c>
      <c r="EC96" s="12">
        <f t="shared" si="122"/>
        <v>0.05057252056781234</v>
      </c>
      <c r="ED96" s="94">
        <f t="shared" si="123"/>
        <v>20104.130075627763</v>
      </c>
      <c r="EE96" s="94">
        <f t="shared" si="124"/>
        <v>15676.887612859939</v>
      </c>
      <c r="EF96" s="95">
        <f t="shared" si="125"/>
        <v>15676.887612859939</v>
      </c>
      <c r="EG96" s="76">
        <f t="shared" si="126"/>
        <v>0.07773898804335562</v>
      </c>
      <c r="EH96" s="12">
        <f t="shared" si="127"/>
        <v>0.04615454083400669</v>
      </c>
      <c r="EI96" s="94">
        <f t="shared" si="128"/>
        <v>23085.718043833072</v>
      </c>
      <c r="EJ96" s="94">
        <f t="shared" si="129"/>
        <v>17177.502081365998</v>
      </c>
      <c r="EK96" s="100">
        <f t="shared" si="130"/>
        <v>17177.502081365998</v>
      </c>
    </row>
    <row r="97" spans="30:141" s="1" customFormat="1" ht="11.25">
      <c r="AD97" s="63"/>
      <c r="AE97" s="63">
        <f t="shared" si="131"/>
        <v>7.5</v>
      </c>
      <c r="AF97" s="74">
        <f t="shared" si="26"/>
        <v>0.84</v>
      </c>
      <c r="AG97" s="10">
        <f t="shared" si="27"/>
        <v>0.5425863986500213</v>
      </c>
      <c r="AH97" s="11">
        <f t="shared" si="132"/>
        <v>14.813403262077308</v>
      </c>
      <c r="AI97" s="77">
        <f t="shared" si="133"/>
        <v>103.69382283454115</v>
      </c>
      <c r="AK97" s="76">
        <f t="shared" si="28"/>
        <v>6.472310399060952</v>
      </c>
      <c r="AL97" s="12">
        <f t="shared" si="29"/>
        <v>2.389835737745945</v>
      </c>
      <c r="AM97" s="94">
        <f t="shared" si="30"/>
        <v>208.1835232926243</v>
      </c>
      <c r="AN97" s="94">
        <f t="shared" si="31"/>
        <v>241.95839062369518</v>
      </c>
      <c r="AO97" s="95">
        <f t="shared" si="32"/>
        <v>208.1835232926243</v>
      </c>
      <c r="AP97" s="76">
        <f t="shared" si="33"/>
        <v>4.066112294270402</v>
      </c>
      <c r="AQ97" s="12">
        <f t="shared" si="34"/>
        <v>1.5251581633360267</v>
      </c>
      <c r="AR97" s="94">
        <f t="shared" si="35"/>
        <v>331.38002229271297</v>
      </c>
      <c r="AS97" s="94">
        <f t="shared" si="36"/>
        <v>379.1349794798958</v>
      </c>
      <c r="AT97" s="95">
        <f t="shared" si="37"/>
        <v>331.38002229271297</v>
      </c>
      <c r="AU97" s="76">
        <f t="shared" si="38"/>
        <v>2.727256775878502</v>
      </c>
      <c r="AV97" s="12">
        <f t="shared" si="39"/>
        <v>1.0424345281275251</v>
      </c>
      <c r="AW97" s="94">
        <f t="shared" si="40"/>
        <v>494.05996334392364</v>
      </c>
      <c r="AX97" s="94">
        <f t="shared" si="41"/>
        <v>554.7022794790441</v>
      </c>
      <c r="AY97" s="95">
        <f t="shared" si="42"/>
        <v>494.05996334392364</v>
      </c>
      <c r="AZ97" s="76">
        <f t="shared" si="43"/>
        <v>1.6572012574866017</v>
      </c>
      <c r="BA97" s="12">
        <f t="shared" si="44"/>
        <v>0.6557108929190234</v>
      </c>
      <c r="BB97" s="94">
        <f t="shared" si="45"/>
        <v>813.0746803581242</v>
      </c>
      <c r="BC97" s="94">
        <f t="shared" si="46"/>
        <v>881.853291144592</v>
      </c>
      <c r="BD97" s="95">
        <f t="shared" si="47"/>
        <v>813.0746803581242</v>
      </c>
      <c r="BE97" s="76">
        <f t="shared" si="48"/>
        <v>1.0838309118920015</v>
      </c>
      <c r="BF97" s="12">
        <f t="shared" si="49"/>
        <v>0.44789513611335563</v>
      </c>
      <c r="BG97" s="94">
        <f t="shared" si="50"/>
        <v>1243.2090355937964</v>
      </c>
      <c r="BH97" s="94">
        <f t="shared" si="51"/>
        <v>1291.0182815953951</v>
      </c>
      <c r="BI97" s="95">
        <f t="shared" si="52"/>
        <v>1243.2090355937964</v>
      </c>
      <c r="BJ97" s="76">
        <f t="shared" si="53"/>
        <v>0.7254483254933517</v>
      </c>
      <c r="BK97" s="12">
        <f t="shared" si="54"/>
        <v>0.3191411969119387</v>
      </c>
      <c r="BL97" s="94">
        <f t="shared" si="55"/>
        <v>1857.3733446881442</v>
      </c>
      <c r="BM97" s="94">
        <f t="shared" si="56"/>
        <v>1811.8651385504306</v>
      </c>
      <c r="BN97" s="95">
        <f t="shared" si="57"/>
        <v>1811.8651385504306</v>
      </c>
      <c r="BO97" s="76">
        <f t="shared" si="58"/>
        <v>0.5516205662974016</v>
      </c>
      <c r="BP97" s="12">
        <f t="shared" si="134"/>
        <v>0.3191411969119387</v>
      </c>
      <c r="BQ97" s="94">
        <f t="shared" si="59"/>
        <v>2442.67249091932</v>
      </c>
      <c r="BR97" s="94">
        <f t="shared" si="60"/>
        <v>1811.8651385504306</v>
      </c>
      <c r="BS97" s="95">
        <f t="shared" si="61"/>
        <v>1811.8651385504306</v>
      </c>
      <c r="BT97" s="76">
        <f t="shared" si="62"/>
        <v>0.4357005662974016</v>
      </c>
      <c r="BU97" s="12">
        <f t="shared" si="63"/>
        <v>0.21337937930768786</v>
      </c>
      <c r="BV97" s="94">
        <f t="shared" si="64"/>
        <v>3092.5559591774063</v>
      </c>
      <c r="BW97" s="94">
        <f t="shared" si="65"/>
        <v>2709.918881740634</v>
      </c>
      <c r="BX97" s="95">
        <f t="shared" si="66"/>
        <v>2709.918881740634</v>
      </c>
      <c r="BY97" s="76">
        <f t="shared" si="67"/>
        <v>0.33297539350010164</v>
      </c>
      <c r="BZ97" s="12">
        <f t="shared" si="68"/>
        <v>0.17517150090485398</v>
      </c>
      <c r="CA97" s="94">
        <f t="shared" si="69"/>
        <v>4046.6304988977777</v>
      </c>
      <c r="CB97" s="94">
        <f t="shared" si="70"/>
        <v>3300.9981987542424</v>
      </c>
      <c r="CC97" s="95">
        <f t="shared" si="71"/>
        <v>3300.9981987542424</v>
      </c>
      <c r="CD97" s="76">
        <f t="shared" si="72"/>
        <v>0.26943280710145157</v>
      </c>
      <c r="CE97" s="12">
        <f t="shared" si="73"/>
        <v>0.15171756170343703</v>
      </c>
      <c r="CF97" s="94">
        <f t="shared" si="74"/>
        <v>5000.98112481396</v>
      </c>
      <c r="CG97" s="94">
        <f t="shared" si="75"/>
        <v>3811.2977988025527</v>
      </c>
      <c r="CH97" s="95">
        <f t="shared" si="76"/>
        <v>3811.2977988025527</v>
      </c>
      <c r="CI97" s="76">
        <f t="shared" si="135"/>
        <v>0.26943280710145157</v>
      </c>
      <c r="CJ97" s="12">
        <f t="shared" si="77"/>
        <v>0.13846362250202007</v>
      </c>
      <c r="CK97" s="94">
        <f t="shared" si="78"/>
        <v>5000.98112481396</v>
      </c>
      <c r="CL97" s="94">
        <f t="shared" si="79"/>
        <v>4176.120763788077</v>
      </c>
      <c r="CM97" s="95">
        <f t="shared" si="80"/>
        <v>4176.120763788077</v>
      </c>
      <c r="CN97" s="76">
        <f t="shared" si="81"/>
        <v>0.2109302207028015</v>
      </c>
      <c r="CO97" s="12">
        <f t="shared" si="82"/>
        <v>0.13006362250202008</v>
      </c>
      <c r="CP97" s="94">
        <f t="shared" si="83"/>
        <v>6388.029075352424</v>
      </c>
      <c r="CQ97" s="94">
        <f t="shared" si="84"/>
        <v>4445.830416195114</v>
      </c>
      <c r="CR97" s="95">
        <f t="shared" si="85"/>
        <v>4445.830416195114</v>
      </c>
      <c r="CS97" s="76">
        <f t="shared" si="86"/>
        <v>0.18909022070280151</v>
      </c>
      <c r="CT97" s="12">
        <f t="shared" si="87"/>
        <v>0.12226362250202008</v>
      </c>
      <c r="CU97" s="94">
        <f t="shared" si="88"/>
        <v>7125.849119599853</v>
      </c>
      <c r="CV97" s="94">
        <f t="shared" si="89"/>
        <v>4729.459156589657</v>
      </c>
      <c r="CW97" s="95">
        <f t="shared" si="90"/>
        <v>4729.459156589657</v>
      </c>
      <c r="CX97" s="76">
        <f t="shared" si="91"/>
        <v>0.1690982207028015</v>
      </c>
      <c r="CY97" s="12">
        <f t="shared" si="92"/>
        <v>0.11512362250202007</v>
      </c>
      <c r="CZ97" s="94">
        <f t="shared" si="93"/>
        <v>7968.317922683363</v>
      </c>
      <c r="DA97" s="94">
        <f t="shared" si="94"/>
        <v>5022.781566397059</v>
      </c>
      <c r="DB97" s="95">
        <f t="shared" si="95"/>
        <v>5022.781566397059</v>
      </c>
      <c r="DC97" s="76">
        <f t="shared" si="96"/>
        <v>0.13471640355072578</v>
      </c>
      <c r="DD97" s="12">
        <f t="shared" si="97"/>
        <v>0.07585878085171852</v>
      </c>
      <c r="DE97" s="94">
        <f t="shared" si="98"/>
        <v>10001.96224962792</v>
      </c>
      <c r="DF97" s="94">
        <f t="shared" si="99"/>
        <v>7622.5955976051055</v>
      </c>
      <c r="DG97" s="95">
        <f t="shared" si="100"/>
        <v>7622.5955976051055</v>
      </c>
      <c r="DH97" s="76">
        <f t="shared" si="101"/>
        <v>0.11722511035140076</v>
      </c>
      <c r="DI97" s="12">
        <f t="shared" si="102"/>
        <v>0.06923181125101004</v>
      </c>
      <c r="DJ97" s="94">
        <f t="shared" si="103"/>
        <v>11494.366511414415</v>
      </c>
      <c r="DK97" s="94">
        <f t="shared" si="104"/>
        <v>8352.241527576154</v>
      </c>
      <c r="DL97" s="95">
        <f t="shared" si="105"/>
        <v>8352.241527576154</v>
      </c>
      <c r="DM97" s="76">
        <f t="shared" si="106"/>
        <v>0.10546511035140076</v>
      </c>
      <c r="DN97" s="12">
        <f t="shared" si="107"/>
        <v>0.06503181125101004</v>
      </c>
      <c r="DO97" s="94">
        <f t="shared" si="108"/>
        <v>12776.058150704848</v>
      </c>
      <c r="DP97" s="94">
        <f t="shared" si="109"/>
        <v>8891.660832390227</v>
      </c>
      <c r="DQ97" s="95">
        <f t="shared" si="110"/>
        <v>8891.660832390227</v>
      </c>
      <c r="DR97" s="76">
        <f t="shared" si="111"/>
        <v>0.09454511035140076</v>
      </c>
      <c r="DS97" s="12">
        <f t="shared" si="112"/>
        <v>0.06113181125101004</v>
      </c>
      <c r="DT97" s="94">
        <f t="shared" si="113"/>
        <v>14251.698239199706</v>
      </c>
      <c r="DU97" s="94">
        <f t="shared" si="114"/>
        <v>9458.918313179314</v>
      </c>
      <c r="DV97" s="95">
        <f t="shared" si="115"/>
        <v>9458.918313179314</v>
      </c>
      <c r="DW97" s="76">
        <f t="shared" si="116"/>
        <v>0.08454911035140075</v>
      </c>
      <c r="DX97" s="12">
        <f t="shared" si="117"/>
        <v>0.05756181125101004</v>
      </c>
      <c r="DY97" s="94">
        <f t="shared" si="118"/>
        <v>15936.635845366725</v>
      </c>
      <c r="DZ97" s="94">
        <f t="shared" si="119"/>
        <v>10045.563132794117</v>
      </c>
      <c r="EA97" s="95">
        <f t="shared" si="120"/>
        <v>10045.563132794117</v>
      </c>
      <c r="EB97" s="76">
        <f t="shared" si="121"/>
        <v>0.08981093570048385</v>
      </c>
      <c r="EC97" s="12">
        <f t="shared" si="122"/>
        <v>0.05057252056781234</v>
      </c>
      <c r="ED97" s="94">
        <f t="shared" si="123"/>
        <v>15002.943374441882</v>
      </c>
      <c r="EE97" s="94">
        <f t="shared" si="124"/>
        <v>11433.89339640766</v>
      </c>
      <c r="EF97" s="95">
        <f t="shared" si="125"/>
        <v>11433.89339640766</v>
      </c>
      <c r="EG97" s="76">
        <f t="shared" si="126"/>
        <v>0.07815007356760051</v>
      </c>
      <c r="EH97" s="12">
        <f t="shared" si="127"/>
        <v>0.04615454083400669</v>
      </c>
      <c r="EI97" s="94">
        <f t="shared" si="128"/>
        <v>17241.549767121618</v>
      </c>
      <c r="EJ97" s="94">
        <f t="shared" si="129"/>
        <v>12528.362291364232</v>
      </c>
      <c r="EK97" s="100">
        <f t="shared" si="130"/>
        <v>12528.362291364232</v>
      </c>
    </row>
    <row r="98" spans="30:141" s="1" customFormat="1" ht="11.25">
      <c r="AD98" s="63"/>
      <c r="AE98" s="63">
        <f t="shared" si="131"/>
        <v>11</v>
      </c>
      <c r="AF98" s="74">
        <f t="shared" si="26"/>
        <v>0.86</v>
      </c>
      <c r="AG98" s="10">
        <f t="shared" si="27"/>
        <v>0.5102940328869229</v>
      </c>
      <c r="AH98" s="11">
        <f t="shared" si="132"/>
        <v>20.513692703391396</v>
      </c>
      <c r="AI98" s="77">
        <f t="shared" si="133"/>
        <v>153.85269527543548</v>
      </c>
      <c r="AK98" s="76">
        <f t="shared" si="28"/>
        <v>6.621756285387353</v>
      </c>
      <c r="AL98" s="12">
        <f t="shared" si="29"/>
        <v>2.389835737745945</v>
      </c>
      <c r="AM98" s="94">
        <f t="shared" si="30"/>
        <v>146.94117186264256</v>
      </c>
      <c r="AN98" s="94">
        <f t="shared" si="31"/>
        <v>163.0754043388541</v>
      </c>
      <c r="AO98" s="95">
        <f t="shared" si="32"/>
        <v>146.94117186264256</v>
      </c>
      <c r="AP98" s="76">
        <f t="shared" si="33"/>
        <v>4.158584227157144</v>
      </c>
      <c r="AQ98" s="12">
        <f t="shared" si="34"/>
        <v>1.5251581633360267</v>
      </c>
      <c r="AR98" s="94">
        <f t="shared" si="35"/>
        <v>233.9759339271087</v>
      </c>
      <c r="AS98" s="94">
        <f t="shared" si="36"/>
        <v>255.529845104005</v>
      </c>
      <c r="AT98" s="95">
        <f t="shared" si="37"/>
        <v>233.9759339271087</v>
      </c>
      <c r="AU98" s="76">
        <f t="shared" si="38"/>
        <v>2.788122462959823</v>
      </c>
      <c r="AV98" s="12">
        <f t="shared" si="39"/>
        <v>1.0424345281275251</v>
      </c>
      <c r="AW98" s="94">
        <f t="shared" si="40"/>
        <v>348.98346155523865</v>
      </c>
      <c r="AX98" s="94">
        <f t="shared" si="41"/>
        <v>373.8589030971615</v>
      </c>
      <c r="AY98" s="95">
        <f t="shared" si="42"/>
        <v>348.98346155523865</v>
      </c>
      <c r="AZ98" s="76">
        <f t="shared" si="43"/>
        <v>1.6928606987625014</v>
      </c>
      <c r="BA98" s="12">
        <f t="shared" si="44"/>
        <v>0.6557108929190234</v>
      </c>
      <c r="BB98" s="94">
        <f t="shared" si="45"/>
        <v>574.771822084898</v>
      </c>
      <c r="BC98" s="94">
        <f t="shared" si="46"/>
        <v>594.3525316491765</v>
      </c>
      <c r="BD98" s="95">
        <f t="shared" si="47"/>
        <v>574.771822084898</v>
      </c>
      <c r="BE98" s="76">
        <f t="shared" si="48"/>
        <v>1.1060195226309537</v>
      </c>
      <c r="BF98" s="12">
        <f t="shared" si="49"/>
        <v>0.44789513611335563</v>
      </c>
      <c r="BG98" s="94">
        <f t="shared" si="50"/>
        <v>879.7391080847142</v>
      </c>
      <c r="BH98" s="94">
        <f t="shared" si="51"/>
        <v>870.1220393197805</v>
      </c>
      <c r="BI98" s="95">
        <f t="shared" si="52"/>
        <v>870.1220393197805</v>
      </c>
      <c r="BJ98" s="76">
        <f t="shared" si="53"/>
        <v>0.739149228598067</v>
      </c>
      <c r="BK98" s="12">
        <f t="shared" si="54"/>
        <v>0.3191411969119387</v>
      </c>
      <c r="BL98" s="94">
        <f t="shared" si="55"/>
        <v>1316.3899666230147</v>
      </c>
      <c r="BM98" s="94">
        <f t="shared" si="56"/>
        <v>1221.163024414867</v>
      </c>
      <c r="BN98" s="95">
        <f t="shared" si="57"/>
        <v>1221.163024414867</v>
      </c>
      <c r="BO98" s="76">
        <f t="shared" si="58"/>
        <v>0.5613183464994062</v>
      </c>
      <c r="BP98" s="12">
        <f t="shared" si="134"/>
        <v>0.3191411969119387</v>
      </c>
      <c r="BQ98" s="94">
        <f t="shared" si="59"/>
        <v>1733.4345731467479</v>
      </c>
      <c r="BR98" s="94">
        <f t="shared" si="60"/>
        <v>1221.163024414867</v>
      </c>
      <c r="BS98" s="95">
        <f t="shared" si="61"/>
        <v>1221.163024414867</v>
      </c>
      <c r="BT98" s="76">
        <f t="shared" si="62"/>
        <v>0.44263834649940614</v>
      </c>
      <c r="BU98" s="12">
        <f t="shared" si="63"/>
        <v>0.21337937930768786</v>
      </c>
      <c r="BV98" s="94">
        <f t="shared" si="64"/>
        <v>2198.202293268647</v>
      </c>
      <c r="BW98" s="94">
        <f t="shared" si="65"/>
        <v>1826.4343560320888</v>
      </c>
      <c r="BX98" s="95">
        <f t="shared" si="66"/>
        <v>1826.4343560320888</v>
      </c>
      <c r="BY98" s="76">
        <f t="shared" si="67"/>
        <v>0.3375577584336323</v>
      </c>
      <c r="BZ98" s="12">
        <f t="shared" si="68"/>
        <v>0.17517150090485398</v>
      </c>
      <c r="CA98" s="94">
        <f t="shared" si="69"/>
        <v>2882.49522949401</v>
      </c>
      <c r="CB98" s="94">
        <f t="shared" si="70"/>
        <v>2224.8106982199433</v>
      </c>
      <c r="CC98" s="95">
        <f t="shared" si="71"/>
        <v>2224.8106982199433</v>
      </c>
      <c r="CD98" s="76">
        <f t="shared" si="72"/>
        <v>0.2725474644007454</v>
      </c>
      <c r="CE98" s="12">
        <f t="shared" si="73"/>
        <v>0.15171756170343703</v>
      </c>
      <c r="CF98" s="94">
        <f t="shared" si="74"/>
        <v>3570.0520292970127</v>
      </c>
      <c r="CG98" s="94">
        <f t="shared" si="75"/>
        <v>2568.7430305409052</v>
      </c>
      <c r="CH98" s="95">
        <f t="shared" si="76"/>
        <v>2568.7430305409052</v>
      </c>
      <c r="CI98" s="76">
        <f t="shared" si="135"/>
        <v>0.2725474644007454</v>
      </c>
      <c r="CJ98" s="12">
        <f t="shared" si="77"/>
        <v>0.13846362250202007</v>
      </c>
      <c r="CK98" s="94">
        <f t="shared" si="78"/>
        <v>3570.0520292970127</v>
      </c>
      <c r="CL98" s="94">
        <f t="shared" si="79"/>
        <v>2814.6268470671994</v>
      </c>
      <c r="CM98" s="95">
        <f t="shared" si="80"/>
        <v>2814.6268470671994</v>
      </c>
      <c r="CN98" s="76">
        <f t="shared" si="81"/>
        <v>0.21269717036785846</v>
      </c>
      <c r="CO98" s="12">
        <f t="shared" si="82"/>
        <v>0.13006362250202008</v>
      </c>
      <c r="CP98" s="94">
        <f t="shared" si="83"/>
        <v>4574.619524466752</v>
      </c>
      <c r="CQ98" s="94">
        <f t="shared" si="84"/>
        <v>2996.4060798807186</v>
      </c>
      <c r="CR98" s="95">
        <f t="shared" si="85"/>
        <v>2996.4060798807186</v>
      </c>
      <c r="CS98" s="76">
        <f t="shared" si="86"/>
        <v>0.19033717036785847</v>
      </c>
      <c r="CT98" s="12">
        <f t="shared" si="87"/>
        <v>0.12226362250202008</v>
      </c>
      <c r="CU98" s="94">
        <f t="shared" si="88"/>
        <v>5112.026339800756</v>
      </c>
      <c r="CV98" s="94">
        <f t="shared" si="89"/>
        <v>3187.5665161967904</v>
      </c>
      <c r="CW98" s="95">
        <f t="shared" si="90"/>
        <v>3187.5665161967904</v>
      </c>
      <c r="CX98" s="76">
        <f t="shared" si="91"/>
        <v>0.16986917036785842</v>
      </c>
      <c r="CY98" s="12">
        <f t="shared" si="92"/>
        <v>0.11512362250202007</v>
      </c>
      <c r="CZ98" s="94">
        <f t="shared" si="93"/>
        <v>5727.988346893952</v>
      </c>
      <c r="DA98" s="94">
        <f t="shared" si="94"/>
        <v>3385.260303371059</v>
      </c>
      <c r="DB98" s="95">
        <f t="shared" si="95"/>
        <v>3385.260303371059</v>
      </c>
      <c r="DC98" s="76">
        <f t="shared" si="96"/>
        <v>0.1362737322003727</v>
      </c>
      <c r="DD98" s="12">
        <f t="shared" si="97"/>
        <v>0.07585878085171852</v>
      </c>
      <c r="DE98" s="94">
        <f t="shared" si="98"/>
        <v>7140.104058594025</v>
      </c>
      <c r="DF98" s="94">
        <f t="shared" si="99"/>
        <v>5137.4860610818105</v>
      </c>
      <c r="DG98" s="95">
        <f t="shared" si="100"/>
        <v>5137.4860610818105</v>
      </c>
      <c r="DH98" s="76">
        <f t="shared" si="101"/>
        <v>0.11838858518392922</v>
      </c>
      <c r="DI98" s="12">
        <f t="shared" si="102"/>
        <v>0.06923181125101004</v>
      </c>
      <c r="DJ98" s="94">
        <f t="shared" si="103"/>
        <v>8218.77064289572</v>
      </c>
      <c r="DK98" s="94">
        <f t="shared" si="104"/>
        <v>5629.253694134399</v>
      </c>
      <c r="DL98" s="95">
        <f t="shared" si="105"/>
        <v>5629.253694134399</v>
      </c>
      <c r="DM98" s="76">
        <f t="shared" si="106"/>
        <v>0.10634858518392923</v>
      </c>
      <c r="DN98" s="12">
        <f t="shared" si="107"/>
        <v>0.06503181125101004</v>
      </c>
      <c r="DO98" s="94">
        <f t="shared" si="108"/>
        <v>9149.239048933505</v>
      </c>
      <c r="DP98" s="94">
        <f t="shared" si="109"/>
        <v>5992.812159761437</v>
      </c>
      <c r="DQ98" s="95">
        <f t="shared" si="110"/>
        <v>5992.812159761437</v>
      </c>
      <c r="DR98" s="76">
        <f t="shared" si="111"/>
        <v>0.09516858518392923</v>
      </c>
      <c r="DS98" s="12">
        <f t="shared" si="112"/>
        <v>0.06113181125101004</v>
      </c>
      <c r="DT98" s="94">
        <f t="shared" si="113"/>
        <v>10224.052679601513</v>
      </c>
      <c r="DU98" s="94">
        <f t="shared" si="114"/>
        <v>6375.133032393581</v>
      </c>
      <c r="DV98" s="95">
        <f t="shared" si="115"/>
        <v>6375.133032393581</v>
      </c>
      <c r="DW98" s="76">
        <f t="shared" si="116"/>
        <v>0.08493458518392921</v>
      </c>
      <c r="DX98" s="12">
        <f t="shared" si="117"/>
        <v>0.05756181125101004</v>
      </c>
      <c r="DY98" s="94">
        <f t="shared" si="118"/>
        <v>11455.976693787905</v>
      </c>
      <c r="DZ98" s="94">
        <f t="shared" si="119"/>
        <v>6770.520606742118</v>
      </c>
      <c r="EA98" s="95">
        <f t="shared" si="120"/>
        <v>6770.520606742118</v>
      </c>
      <c r="EB98" s="76">
        <f t="shared" si="121"/>
        <v>0.09084915480024845</v>
      </c>
      <c r="EC98" s="12">
        <f t="shared" si="122"/>
        <v>0.05057252056781234</v>
      </c>
      <c r="ED98" s="94">
        <f t="shared" si="123"/>
        <v>10710.156087891042</v>
      </c>
      <c r="EE98" s="94">
        <f t="shared" si="124"/>
        <v>7706.229091622716</v>
      </c>
      <c r="EF98" s="95">
        <f t="shared" si="125"/>
        <v>7706.229091622716</v>
      </c>
      <c r="EG98" s="76">
        <f t="shared" si="126"/>
        <v>0.0789257234559528</v>
      </c>
      <c r="EH98" s="12">
        <f t="shared" si="127"/>
        <v>0.04615454083400669</v>
      </c>
      <c r="EI98" s="94">
        <f t="shared" si="128"/>
        <v>12328.15596434358</v>
      </c>
      <c r="EJ98" s="94">
        <f t="shared" si="129"/>
        <v>8443.880541201597</v>
      </c>
      <c r="EK98" s="100">
        <f t="shared" si="130"/>
        <v>8443.880541201597</v>
      </c>
    </row>
    <row r="99" spans="30:141" s="1" customFormat="1" ht="11.25">
      <c r="AD99" s="63"/>
      <c r="AE99" s="63">
        <f t="shared" si="131"/>
        <v>15</v>
      </c>
      <c r="AF99" s="74">
        <f t="shared" si="26"/>
        <v>0.9</v>
      </c>
      <c r="AG99" s="10">
        <f t="shared" si="27"/>
        <v>0.4358898943540673</v>
      </c>
      <c r="AH99" s="11">
        <f t="shared" si="132"/>
        <v>26.72996321957061</v>
      </c>
      <c r="AI99" s="77">
        <f t="shared" si="133"/>
        <v>200.47472414677958</v>
      </c>
      <c r="AK99" s="76">
        <f t="shared" si="28"/>
        <v>6.919636659118468</v>
      </c>
      <c r="AL99" s="12">
        <f t="shared" si="29"/>
        <v>2.389835737745945</v>
      </c>
      <c r="AM99" s="94">
        <f t="shared" si="30"/>
        <v>107.91427191715148</v>
      </c>
      <c r="AN99" s="94">
        <f t="shared" si="31"/>
        <v>125.15089170191129</v>
      </c>
      <c r="AO99" s="95">
        <f t="shared" si="32"/>
        <v>107.91427191715148</v>
      </c>
      <c r="AP99" s="76">
        <f t="shared" si="33"/>
        <v>4.342585429857991</v>
      </c>
      <c r="AQ99" s="12">
        <f t="shared" si="34"/>
        <v>1.5251581633360267</v>
      </c>
      <c r="AR99" s="94">
        <f t="shared" si="35"/>
        <v>171.95460263505262</v>
      </c>
      <c r="AS99" s="94">
        <f t="shared" si="36"/>
        <v>196.10429973098056</v>
      </c>
      <c r="AT99" s="95">
        <f t="shared" si="37"/>
        <v>171.95460263505262</v>
      </c>
      <c r="AU99" s="76">
        <f t="shared" si="38"/>
        <v>2.908970090491866</v>
      </c>
      <c r="AV99" s="12">
        <f t="shared" si="39"/>
        <v>1.0424345281275251</v>
      </c>
      <c r="AW99" s="94">
        <f t="shared" si="40"/>
        <v>256.69825703630346</v>
      </c>
      <c r="AX99" s="94">
        <f t="shared" si="41"/>
        <v>286.9149721443332</v>
      </c>
      <c r="AY99" s="95">
        <f t="shared" si="42"/>
        <v>256.69825703630346</v>
      </c>
      <c r="AZ99" s="76">
        <f t="shared" si="43"/>
        <v>1.763354751125742</v>
      </c>
      <c r="BA99" s="12">
        <f t="shared" si="44"/>
        <v>0.6557108929190234</v>
      </c>
      <c r="BB99" s="94">
        <f t="shared" si="45"/>
        <v>423.4698386829323</v>
      </c>
      <c r="BC99" s="94">
        <f t="shared" si="46"/>
        <v>456.13101266099585</v>
      </c>
      <c r="BD99" s="95">
        <f t="shared" si="47"/>
        <v>423.4698386829323</v>
      </c>
      <c r="BE99" s="76">
        <f t="shared" si="48"/>
        <v>1.1496111915483254</v>
      </c>
      <c r="BF99" s="12">
        <f t="shared" si="49"/>
        <v>0.44789513611335563</v>
      </c>
      <c r="BG99" s="94">
        <f t="shared" si="50"/>
        <v>649.5479145382088</v>
      </c>
      <c r="BH99" s="94">
        <f t="shared" si="51"/>
        <v>667.7680766872734</v>
      </c>
      <c r="BI99" s="95">
        <f t="shared" si="52"/>
        <v>649.5479145382088</v>
      </c>
      <c r="BJ99" s="76">
        <f t="shared" si="53"/>
        <v>0.7657753016539713</v>
      </c>
      <c r="BK99" s="12">
        <f t="shared" si="54"/>
        <v>0.3191411969119387</v>
      </c>
      <c r="BL99" s="94">
        <f t="shared" si="55"/>
        <v>975.1261896109332</v>
      </c>
      <c r="BM99" s="94">
        <f t="shared" si="56"/>
        <v>937.1716233881536</v>
      </c>
      <c r="BN99" s="95">
        <f t="shared" si="57"/>
        <v>937.1716233881536</v>
      </c>
      <c r="BO99" s="76">
        <f t="shared" si="58"/>
        <v>0.5799676319709091</v>
      </c>
      <c r="BP99" s="12">
        <f t="shared" si="134"/>
        <v>0.3191411969119387</v>
      </c>
      <c r="BQ99" s="94">
        <f t="shared" si="59"/>
        <v>1287.533149845603</v>
      </c>
      <c r="BR99" s="94">
        <f t="shared" si="60"/>
        <v>937.1716233881536</v>
      </c>
      <c r="BS99" s="95">
        <f t="shared" si="61"/>
        <v>937.1716233881536</v>
      </c>
      <c r="BT99" s="76">
        <f t="shared" si="62"/>
        <v>0.45576763197090914</v>
      </c>
      <c r="BU99" s="12">
        <f t="shared" si="63"/>
        <v>0.21337937930768786</v>
      </c>
      <c r="BV99" s="94">
        <f t="shared" si="64"/>
        <v>1638.3953129160834</v>
      </c>
      <c r="BW99" s="94">
        <f t="shared" si="65"/>
        <v>1401.6821802106724</v>
      </c>
      <c r="BX99" s="95">
        <f t="shared" si="66"/>
        <v>1401.6821802106724</v>
      </c>
      <c r="BY99" s="76">
        <f t="shared" si="67"/>
        <v>0.34599585218220097</v>
      </c>
      <c r="BZ99" s="12">
        <f t="shared" si="68"/>
        <v>0.17517150090485398</v>
      </c>
      <c r="CA99" s="94">
        <f t="shared" si="69"/>
        <v>2158.1979878960346</v>
      </c>
      <c r="CB99" s="94">
        <f t="shared" si="70"/>
        <v>1707.4128614246079</v>
      </c>
      <c r="CC99" s="95">
        <f t="shared" si="71"/>
        <v>1707.4128614246079</v>
      </c>
      <c r="CD99" s="76">
        <f t="shared" si="72"/>
        <v>0.2780599622878469</v>
      </c>
      <c r="CE99" s="12">
        <f t="shared" si="73"/>
        <v>0.15171756170343703</v>
      </c>
      <c r="CF99" s="94">
        <f t="shared" si="74"/>
        <v>2685.491092842017</v>
      </c>
      <c r="CG99" s="94">
        <f t="shared" si="75"/>
        <v>1971.3609304151134</v>
      </c>
      <c r="CH99" s="95">
        <f t="shared" si="76"/>
        <v>1971.3609304151134</v>
      </c>
      <c r="CI99" s="76">
        <f t="shared" si="135"/>
        <v>0.2780599622878469</v>
      </c>
      <c r="CJ99" s="12">
        <f t="shared" si="77"/>
        <v>0.13846362250202007</v>
      </c>
      <c r="CK99" s="94">
        <f t="shared" si="78"/>
        <v>2685.491092842017</v>
      </c>
      <c r="CL99" s="94">
        <f t="shared" si="79"/>
        <v>2160.062464028316</v>
      </c>
      <c r="CM99" s="95">
        <f t="shared" si="80"/>
        <v>2160.062464028316</v>
      </c>
      <c r="CN99" s="76">
        <f t="shared" si="81"/>
        <v>0.21552407239349283</v>
      </c>
      <c r="CO99" s="12">
        <f t="shared" si="82"/>
        <v>0.13006362250202008</v>
      </c>
      <c r="CP99" s="94">
        <f t="shared" si="83"/>
        <v>3464.7060242842063</v>
      </c>
      <c r="CQ99" s="94">
        <f t="shared" si="84"/>
        <v>2299.5674566526445</v>
      </c>
      <c r="CR99" s="95">
        <f t="shared" si="85"/>
        <v>2299.5674566526445</v>
      </c>
      <c r="CS99" s="76">
        <f t="shared" si="86"/>
        <v>0.19212407239349286</v>
      </c>
      <c r="CT99" s="12">
        <f t="shared" si="87"/>
        <v>0.12226362250202008</v>
      </c>
      <c r="CU99" s="94">
        <f t="shared" si="88"/>
        <v>3886.6943777384313</v>
      </c>
      <c r="CV99" s="94">
        <f t="shared" si="89"/>
        <v>2446.271977546374</v>
      </c>
      <c r="CW99" s="95">
        <f t="shared" si="90"/>
        <v>2446.271977546374</v>
      </c>
      <c r="CX99" s="76">
        <f t="shared" si="91"/>
        <v>0.17070407239349283</v>
      </c>
      <c r="CY99" s="12">
        <f t="shared" si="92"/>
        <v>0.11512362250202007</v>
      </c>
      <c r="CZ99" s="94">
        <f t="shared" si="93"/>
        <v>4374.397994903752</v>
      </c>
      <c r="DA99" s="94">
        <f t="shared" si="94"/>
        <v>2597.9904653777885</v>
      </c>
      <c r="DB99" s="95">
        <f t="shared" si="95"/>
        <v>2597.9904653777885</v>
      </c>
      <c r="DC99" s="76">
        <f t="shared" si="96"/>
        <v>0.13902998114392345</v>
      </c>
      <c r="DD99" s="12">
        <f t="shared" si="97"/>
        <v>0.07585878085171852</v>
      </c>
      <c r="DE99" s="94">
        <f t="shared" si="98"/>
        <v>5370.982185684034</v>
      </c>
      <c r="DF99" s="94">
        <f t="shared" si="99"/>
        <v>3942.721860830227</v>
      </c>
      <c r="DG99" s="95">
        <f t="shared" si="100"/>
        <v>3942.721860830227</v>
      </c>
      <c r="DH99" s="76">
        <f t="shared" si="101"/>
        <v>0.12036203619674642</v>
      </c>
      <c r="DI99" s="12">
        <f t="shared" si="102"/>
        <v>0.06923181125101004</v>
      </c>
      <c r="DJ99" s="94">
        <f t="shared" si="103"/>
        <v>6204.012291545008</v>
      </c>
      <c r="DK99" s="94">
        <f t="shared" si="104"/>
        <v>4320.124928056632</v>
      </c>
      <c r="DL99" s="95">
        <f t="shared" si="105"/>
        <v>4320.124928056632</v>
      </c>
      <c r="DM99" s="76">
        <f t="shared" si="106"/>
        <v>0.10776203619674642</v>
      </c>
      <c r="DN99" s="12">
        <f t="shared" si="107"/>
        <v>0.06503181125101004</v>
      </c>
      <c r="DO99" s="94">
        <f t="shared" si="108"/>
        <v>6929.4120485684125</v>
      </c>
      <c r="DP99" s="94">
        <f t="shared" si="109"/>
        <v>4599.134913305289</v>
      </c>
      <c r="DQ99" s="95">
        <f t="shared" si="110"/>
        <v>4599.134913305289</v>
      </c>
      <c r="DR99" s="76">
        <f t="shared" si="111"/>
        <v>0.09606203619674643</v>
      </c>
      <c r="DS99" s="12">
        <f t="shared" si="112"/>
        <v>0.06113181125101004</v>
      </c>
      <c r="DT99" s="94">
        <f t="shared" si="113"/>
        <v>7773.388755476863</v>
      </c>
      <c r="DU99" s="94">
        <f t="shared" si="114"/>
        <v>4892.543955092748</v>
      </c>
      <c r="DV99" s="95">
        <f t="shared" si="115"/>
        <v>4892.543955092748</v>
      </c>
      <c r="DW99" s="76">
        <f t="shared" si="116"/>
        <v>0.08535203619674642</v>
      </c>
      <c r="DX99" s="12">
        <f t="shared" si="117"/>
        <v>0.05756181125101004</v>
      </c>
      <c r="DY99" s="94">
        <f t="shared" si="118"/>
        <v>8748.795989807504</v>
      </c>
      <c r="DZ99" s="94">
        <f t="shared" si="119"/>
        <v>5195.980930755577</v>
      </c>
      <c r="EA99" s="95">
        <f t="shared" si="120"/>
        <v>5195.980930755577</v>
      </c>
      <c r="EB99" s="76">
        <f t="shared" si="121"/>
        <v>0.09268665409594896</v>
      </c>
      <c r="EC99" s="12">
        <f t="shared" si="122"/>
        <v>0.05057252056781234</v>
      </c>
      <c r="ED99" s="94">
        <f t="shared" si="123"/>
        <v>8056.47327852605</v>
      </c>
      <c r="EE99" s="94">
        <f t="shared" si="124"/>
        <v>5914.08279124534</v>
      </c>
      <c r="EF99" s="95">
        <f t="shared" si="125"/>
        <v>5914.08279124534</v>
      </c>
      <c r="EG99" s="76">
        <f t="shared" si="126"/>
        <v>0.0802413574644976</v>
      </c>
      <c r="EH99" s="12">
        <f t="shared" si="127"/>
        <v>0.04615454083400669</v>
      </c>
      <c r="EI99" s="94">
        <f t="shared" si="128"/>
        <v>9306.018437317514</v>
      </c>
      <c r="EJ99" s="94">
        <f t="shared" si="129"/>
        <v>6480.187392084947</v>
      </c>
      <c r="EK99" s="100">
        <f t="shared" si="130"/>
        <v>6480.187392084947</v>
      </c>
    </row>
    <row r="100" spans="30:141" s="1" customFormat="1" ht="11.25">
      <c r="AD100" s="63"/>
      <c r="AE100" s="63">
        <f t="shared" si="131"/>
        <v>18.5</v>
      </c>
      <c r="AF100" s="74">
        <f t="shared" si="26"/>
        <v>0.88</v>
      </c>
      <c r="AG100" s="10">
        <f t="shared" si="27"/>
        <v>0.4749736834815165</v>
      </c>
      <c r="AH100" s="11">
        <f t="shared" si="132"/>
        <v>33.34569587456423</v>
      </c>
      <c r="AI100" s="77">
        <f t="shared" si="133"/>
        <v>233.4198711219496</v>
      </c>
      <c r="AK100" s="76">
        <f t="shared" si="28"/>
        <v>6.770890289398595</v>
      </c>
      <c r="AL100" s="12">
        <f t="shared" si="29"/>
        <v>2.389835737745945</v>
      </c>
      <c r="AM100" s="94">
        <f t="shared" si="30"/>
        <v>88.40462273926615</v>
      </c>
      <c r="AN100" s="94">
        <f t="shared" si="31"/>
        <v>107.48695203227217</v>
      </c>
      <c r="AO100" s="95">
        <f t="shared" si="32"/>
        <v>88.40462273926615</v>
      </c>
      <c r="AP100" s="76">
        <f t="shared" si="33"/>
        <v>4.2507654736142255</v>
      </c>
      <c r="AQ100" s="12">
        <f t="shared" si="34"/>
        <v>1.5251581633360267</v>
      </c>
      <c r="AR100" s="94">
        <f t="shared" si="35"/>
        <v>140.81652007357175</v>
      </c>
      <c r="AS100" s="94">
        <f t="shared" si="36"/>
        <v>168.42591508426563</v>
      </c>
      <c r="AT100" s="95">
        <f t="shared" si="37"/>
        <v>140.81652007357175</v>
      </c>
      <c r="AU100" s="76">
        <f t="shared" si="38"/>
        <v>2.8487156315133366</v>
      </c>
      <c r="AV100" s="12">
        <f t="shared" si="39"/>
        <v>1.0424345281275251</v>
      </c>
      <c r="AW100" s="94">
        <f t="shared" si="40"/>
        <v>210.12206168337622</v>
      </c>
      <c r="AX100" s="94">
        <f t="shared" si="41"/>
        <v>246.41946556540333</v>
      </c>
      <c r="AY100" s="95">
        <f t="shared" si="42"/>
        <v>210.12206168337622</v>
      </c>
      <c r="AZ100" s="76">
        <f t="shared" si="43"/>
        <v>1.7282657894124476</v>
      </c>
      <c r="BA100" s="12">
        <f t="shared" si="44"/>
        <v>0.6557108929190234</v>
      </c>
      <c r="BB100" s="94">
        <f t="shared" si="45"/>
        <v>346.34603387407196</v>
      </c>
      <c r="BC100" s="94">
        <f t="shared" si="46"/>
        <v>391.75216102415874</v>
      </c>
      <c r="BD100" s="95">
        <f t="shared" si="47"/>
        <v>346.34603387407196</v>
      </c>
      <c r="BE100" s="76">
        <f t="shared" si="48"/>
        <v>1.1279658946785214</v>
      </c>
      <c r="BF100" s="12">
        <f t="shared" si="49"/>
        <v>0.44789513611335563</v>
      </c>
      <c r="BG100" s="94">
        <f t="shared" si="50"/>
        <v>530.6703017061013</v>
      </c>
      <c r="BH100" s="94">
        <f t="shared" si="51"/>
        <v>573.5185283260067</v>
      </c>
      <c r="BI100" s="95">
        <f t="shared" si="52"/>
        <v>530.6703017061013</v>
      </c>
      <c r="BJ100" s="76">
        <f t="shared" si="53"/>
        <v>0.7526109209950398</v>
      </c>
      <c r="BK100" s="12">
        <f t="shared" si="54"/>
        <v>0.3191411969119387</v>
      </c>
      <c r="BL100" s="94">
        <f t="shared" si="55"/>
        <v>795.3352588238464</v>
      </c>
      <c r="BM100" s="94">
        <f t="shared" si="56"/>
        <v>804.898151018054</v>
      </c>
      <c r="BN100" s="95">
        <f t="shared" si="57"/>
        <v>795.3352588238464</v>
      </c>
      <c r="BO100" s="76">
        <f t="shared" si="58"/>
        <v>0.5707859999445953</v>
      </c>
      <c r="BP100" s="12">
        <f t="shared" si="134"/>
        <v>0.3191411969119387</v>
      </c>
      <c r="BQ100" s="94">
        <f t="shared" si="59"/>
        <v>1048.6907557321758</v>
      </c>
      <c r="BR100" s="94">
        <f t="shared" si="60"/>
        <v>804.898151018054</v>
      </c>
      <c r="BS100" s="95">
        <f t="shared" si="61"/>
        <v>804.898151018054</v>
      </c>
      <c r="BT100" s="76">
        <f t="shared" si="62"/>
        <v>0.44934599994459523</v>
      </c>
      <c r="BU100" s="12">
        <f t="shared" si="63"/>
        <v>0.21337937930768786</v>
      </c>
      <c r="BV100" s="94">
        <f t="shared" si="64"/>
        <v>1332.1093360507239</v>
      </c>
      <c r="BW100" s="94">
        <f t="shared" si="65"/>
        <v>1203.8471577785358</v>
      </c>
      <c r="BX100" s="95">
        <f t="shared" si="66"/>
        <v>1203.8471577785358</v>
      </c>
      <c r="BY100" s="76">
        <f t="shared" si="67"/>
        <v>0.34191605257763225</v>
      </c>
      <c r="BZ100" s="12">
        <f t="shared" si="68"/>
        <v>0.17517150090485398</v>
      </c>
      <c r="CA100" s="94">
        <f t="shared" si="69"/>
        <v>1750.6577919658685</v>
      </c>
      <c r="CB100" s="94">
        <f t="shared" si="70"/>
        <v>1466.426661764078</v>
      </c>
      <c r="CC100" s="95">
        <f t="shared" si="71"/>
        <v>1466.426661764078</v>
      </c>
      <c r="CD100" s="76">
        <f t="shared" si="72"/>
        <v>0.2754410788941507</v>
      </c>
      <c r="CE100" s="12">
        <f t="shared" si="73"/>
        <v>0.15171756170343703</v>
      </c>
      <c r="CF100" s="94">
        <f t="shared" si="74"/>
        <v>2173.1616941323086</v>
      </c>
      <c r="CG100" s="94">
        <f t="shared" si="75"/>
        <v>1693.120799095263</v>
      </c>
      <c r="CH100" s="95">
        <f t="shared" si="76"/>
        <v>1693.120799095263</v>
      </c>
      <c r="CI100" s="76">
        <f t="shared" si="135"/>
        <v>0.2754410788941507</v>
      </c>
      <c r="CJ100" s="12">
        <f t="shared" si="77"/>
        <v>0.13846362250202007</v>
      </c>
      <c r="CK100" s="94">
        <f t="shared" si="78"/>
        <v>2173.1616941323086</v>
      </c>
      <c r="CL100" s="94">
        <f t="shared" si="79"/>
        <v>1855.1887829192144</v>
      </c>
      <c r="CM100" s="95">
        <f t="shared" si="80"/>
        <v>1855.1887829192144</v>
      </c>
      <c r="CN100" s="76">
        <f t="shared" si="81"/>
        <v>0.2142461052106692</v>
      </c>
      <c r="CO100" s="12">
        <f t="shared" si="82"/>
        <v>0.13006362250202008</v>
      </c>
      <c r="CP100" s="94">
        <f t="shared" si="83"/>
        <v>2793.880435094299</v>
      </c>
      <c r="CQ100" s="94">
        <f t="shared" si="84"/>
        <v>1975.003881689659</v>
      </c>
      <c r="CR100" s="95">
        <f t="shared" si="85"/>
        <v>1975.003881689659</v>
      </c>
      <c r="CS100" s="76">
        <f t="shared" si="86"/>
        <v>0.19136610521066919</v>
      </c>
      <c r="CT100" s="12">
        <f t="shared" si="87"/>
        <v>0.12226362250202008</v>
      </c>
      <c r="CU100" s="94">
        <f t="shared" si="88"/>
        <v>3127.9206993541875</v>
      </c>
      <c r="CV100" s="94">
        <f t="shared" si="89"/>
        <v>2101.002359093883</v>
      </c>
      <c r="CW100" s="95">
        <f t="shared" si="90"/>
        <v>2101.002359093883</v>
      </c>
      <c r="CX100" s="76">
        <f t="shared" si="91"/>
        <v>0.17042210521066917</v>
      </c>
      <c r="CY100" s="12">
        <f t="shared" si="92"/>
        <v>0.11512362250202007</v>
      </c>
      <c r="CZ100" s="94">
        <f t="shared" si="93"/>
        <v>3512.326061829271</v>
      </c>
      <c r="DA100" s="94">
        <f t="shared" si="94"/>
        <v>2231.307126420564</v>
      </c>
      <c r="DB100" s="95">
        <f t="shared" si="95"/>
        <v>2231.307126420564</v>
      </c>
      <c r="DC100" s="76">
        <f t="shared" si="96"/>
        <v>0.13772053944707535</v>
      </c>
      <c r="DD100" s="12">
        <f t="shared" si="97"/>
        <v>0.07585878085171852</v>
      </c>
      <c r="DE100" s="94">
        <f t="shared" si="98"/>
        <v>4346.323388264617</v>
      </c>
      <c r="DF100" s="94">
        <f t="shared" si="99"/>
        <v>3386.241598190526</v>
      </c>
      <c r="DG100" s="95">
        <f t="shared" si="100"/>
        <v>3386.241598190526</v>
      </c>
      <c r="DH100" s="76">
        <f t="shared" si="101"/>
        <v>0.1194430526053346</v>
      </c>
      <c r="DI100" s="12">
        <f t="shared" si="102"/>
        <v>0.06923181125101004</v>
      </c>
      <c r="DJ100" s="94">
        <f t="shared" si="103"/>
        <v>5011.40910741015</v>
      </c>
      <c r="DK100" s="94">
        <f t="shared" si="104"/>
        <v>3710.377565838429</v>
      </c>
      <c r="DL100" s="95">
        <f t="shared" si="105"/>
        <v>3710.377565838429</v>
      </c>
      <c r="DM100" s="76">
        <f t="shared" si="106"/>
        <v>0.1071230526053346</v>
      </c>
      <c r="DN100" s="12">
        <f t="shared" si="107"/>
        <v>0.06503181125101004</v>
      </c>
      <c r="DO100" s="94">
        <f t="shared" si="108"/>
        <v>5587.760870188598</v>
      </c>
      <c r="DP100" s="94">
        <f t="shared" si="109"/>
        <v>3950.007763379318</v>
      </c>
      <c r="DQ100" s="95">
        <f t="shared" si="110"/>
        <v>3950.007763379318</v>
      </c>
      <c r="DR100" s="76">
        <f t="shared" si="111"/>
        <v>0.09568305260533459</v>
      </c>
      <c r="DS100" s="12">
        <f t="shared" si="112"/>
        <v>0.06113181125101004</v>
      </c>
      <c r="DT100" s="94">
        <f t="shared" si="113"/>
        <v>6255.841398708375</v>
      </c>
      <c r="DU100" s="94">
        <f t="shared" si="114"/>
        <v>4202.004718187766</v>
      </c>
      <c r="DV100" s="95">
        <f t="shared" si="115"/>
        <v>4202.004718187766</v>
      </c>
      <c r="DW100" s="76">
        <f t="shared" si="116"/>
        <v>0.08521105260533458</v>
      </c>
      <c r="DX100" s="12">
        <f t="shared" si="117"/>
        <v>0.05756181125101004</v>
      </c>
      <c r="DY100" s="94">
        <f t="shared" si="118"/>
        <v>7024.652123658542</v>
      </c>
      <c r="DZ100" s="94">
        <f t="shared" si="119"/>
        <v>4462.614252841128</v>
      </c>
      <c r="EA100" s="95">
        <f t="shared" si="120"/>
        <v>4462.614252841128</v>
      </c>
      <c r="EB100" s="76">
        <f t="shared" si="121"/>
        <v>0.0918136929647169</v>
      </c>
      <c r="EC100" s="12">
        <f t="shared" si="122"/>
        <v>0.05057252056781234</v>
      </c>
      <c r="ED100" s="94">
        <f t="shared" si="123"/>
        <v>6519.4850823969255</v>
      </c>
      <c r="EE100" s="94">
        <f t="shared" si="124"/>
        <v>5079.362397285789</v>
      </c>
      <c r="EF100" s="95">
        <f t="shared" si="125"/>
        <v>5079.362397285789</v>
      </c>
      <c r="EG100" s="76">
        <f t="shared" si="126"/>
        <v>0.07962870173688973</v>
      </c>
      <c r="EH100" s="12">
        <f t="shared" si="127"/>
        <v>0.04615454083400669</v>
      </c>
      <c r="EI100" s="94">
        <f t="shared" si="128"/>
        <v>7517.113661115225</v>
      </c>
      <c r="EJ100" s="94">
        <f t="shared" si="129"/>
        <v>5565.566348757643</v>
      </c>
      <c r="EK100" s="100">
        <f t="shared" si="130"/>
        <v>5565.566348757643</v>
      </c>
    </row>
    <row r="101" spans="30:141" s="1" customFormat="1" ht="11.25">
      <c r="AD101" s="63"/>
      <c r="AE101" s="63">
        <f t="shared" si="131"/>
        <v>22</v>
      </c>
      <c r="AF101" s="74">
        <f t="shared" si="26"/>
        <v>0.85</v>
      </c>
      <c r="AG101" s="10">
        <f t="shared" si="27"/>
        <v>0.5267826876426369</v>
      </c>
      <c r="AH101" s="11">
        <f t="shared" si="132"/>
        <v>41.053906017905476</v>
      </c>
      <c r="AI101" s="77">
        <f t="shared" si="133"/>
        <v>287.3773421253383</v>
      </c>
      <c r="AK101" s="76">
        <f t="shared" si="28"/>
        <v>6.547068616827191</v>
      </c>
      <c r="AL101" s="12">
        <f t="shared" si="29"/>
        <v>2.389835737745945</v>
      </c>
      <c r="AM101" s="94">
        <f t="shared" si="30"/>
        <v>74.26072084527898</v>
      </c>
      <c r="AN101" s="94">
        <f t="shared" si="31"/>
        <v>87.30538846629543</v>
      </c>
      <c r="AO101" s="95">
        <f t="shared" si="32"/>
        <v>74.26072084527898</v>
      </c>
      <c r="AP101" s="76">
        <f t="shared" si="33"/>
        <v>4.112381138013693</v>
      </c>
      <c r="AQ101" s="12">
        <f t="shared" si="34"/>
        <v>1.5251581633360267</v>
      </c>
      <c r="AR101" s="94">
        <f t="shared" si="35"/>
        <v>118.22591792742341</v>
      </c>
      <c r="AS101" s="94">
        <f t="shared" si="36"/>
        <v>136.80255757748327</v>
      </c>
      <c r="AT101" s="95">
        <f t="shared" si="37"/>
        <v>118.22591792742341</v>
      </c>
      <c r="AU101" s="76">
        <f t="shared" si="38"/>
        <v>2.7577204418878374</v>
      </c>
      <c r="AV101" s="12">
        <f t="shared" si="39"/>
        <v>1.0424345281275251</v>
      </c>
      <c r="AW101" s="94">
        <f t="shared" si="40"/>
        <v>176.30142182804522</v>
      </c>
      <c r="AX101" s="94">
        <f t="shared" si="41"/>
        <v>200.15217438099</v>
      </c>
      <c r="AY101" s="95">
        <f t="shared" si="42"/>
        <v>176.30142182804522</v>
      </c>
      <c r="AZ101" s="76">
        <f t="shared" si="43"/>
        <v>1.6750597457619816</v>
      </c>
      <c r="BA101" s="12">
        <f t="shared" si="44"/>
        <v>0.6557108929190234</v>
      </c>
      <c r="BB101" s="94">
        <f t="shared" si="45"/>
        <v>290.2523543647835</v>
      </c>
      <c r="BC101" s="94">
        <f t="shared" si="46"/>
        <v>318.1974551707074</v>
      </c>
      <c r="BD101" s="95">
        <f t="shared" si="47"/>
        <v>290.2523543647835</v>
      </c>
      <c r="BE101" s="76">
        <f t="shared" si="48"/>
        <v>1.0949526150114108</v>
      </c>
      <c r="BF101" s="12">
        <f t="shared" si="49"/>
        <v>0.44789513611335563</v>
      </c>
      <c r="BG101" s="94">
        <f t="shared" si="50"/>
        <v>444.02837916782744</v>
      </c>
      <c r="BH101" s="94">
        <f t="shared" si="51"/>
        <v>465.8356848102507</v>
      </c>
      <c r="BI101" s="95">
        <f t="shared" si="52"/>
        <v>444.02837916782744</v>
      </c>
      <c r="BJ101" s="76">
        <f t="shared" si="53"/>
        <v>0.7323258323237682</v>
      </c>
      <c r="BK101" s="12">
        <f t="shared" si="54"/>
        <v>0.3191411969119387</v>
      </c>
      <c r="BL101" s="94">
        <f t="shared" si="55"/>
        <v>663.8985181860165</v>
      </c>
      <c r="BM101" s="94">
        <f t="shared" si="56"/>
        <v>653.7718711135793</v>
      </c>
      <c r="BN101" s="95">
        <f t="shared" si="57"/>
        <v>653.7718711135793</v>
      </c>
      <c r="BO101" s="76">
        <f t="shared" si="58"/>
        <v>0.5564954842608404</v>
      </c>
      <c r="BP101" s="12">
        <f t="shared" si="134"/>
        <v>0.3191411969119387</v>
      </c>
      <c r="BQ101" s="94">
        <f t="shared" si="59"/>
        <v>873.6639355750891</v>
      </c>
      <c r="BR101" s="94">
        <f t="shared" si="60"/>
        <v>653.7718711135793</v>
      </c>
      <c r="BS101" s="95">
        <f t="shared" si="61"/>
        <v>653.7718711135793</v>
      </c>
      <c r="BT101" s="76">
        <f t="shared" si="62"/>
        <v>0.43919548426084043</v>
      </c>
      <c r="BU101" s="12">
        <f t="shared" si="63"/>
        <v>0.21337937930768786</v>
      </c>
      <c r="BV101" s="94">
        <f t="shared" si="64"/>
        <v>1107.0014431667976</v>
      </c>
      <c r="BW101" s="94">
        <f t="shared" si="65"/>
        <v>977.8149047555513</v>
      </c>
      <c r="BX101" s="95">
        <f t="shared" si="66"/>
        <v>977.8149047555513</v>
      </c>
      <c r="BY101" s="76">
        <f t="shared" si="67"/>
        <v>0.33529191888555515</v>
      </c>
      <c r="BZ101" s="12">
        <f t="shared" si="68"/>
        <v>0.17517150090485398</v>
      </c>
      <c r="CA101" s="94">
        <f t="shared" si="69"/>
        <v>1450.049963998809</v>
      </c>
      <c r="CB101" s="94">
        <f t="shared" si="70"/>
        <v>1191.0929367892625</v>
      </c>
      <c r="CC101" s="95">
        <f t="shared" si="71"/>
        <v>1191.0929367892625</v>
      </c>
      <c r="CD101" s="76">
        <f t="shared" si="72"/>
        <v>0.2710151361979125</v>
      </c>
      <c r="CE101" s="12">
        <f t="shared" si="73"/>
        <v>0.15171756170343703</v>
      </c>
      <c r="CF101" s="94">
        <f t="shared" si="74"/>
        <v>1793.958971184709</v>
      </c>
      <c r="CG101" s="94">
        <f t="shared" si="75"/>
        <v>1375.2233763312502</v>
      </c>
      <c r="CH101" s="95">
        <f t="shared" si="76"/>
        <v>1375.2233763312502</v>
      </c>
      <c r="CI101" s="76">
        <f t="shared" si="135"/>
        <v>0.2710151361979125</v>
      </c>
      <c r="CJ101" s="12">
        <f t="shared" si="77"/>
        <v>0.13846362250202007</v>
      </c>
      <c r="CK101" s="94">
        <f t="shared" si="78"/>
        <v>1793.958971184709</v>
      </c>
      <c r="CL101" s="94">
        <f t="shared" si="79"/>
        <v>1506.8617567874296</v>
      </c>
      <c r="CM101" s="95">
        <f t="shared" si="80"/>
        <v>1506.8617567874296</v>
      </c>
      <c r="CN101" s="76">
        <f t="shared" si="81"/>
        <v>0.21183835351026986</v>
      </c>
      <c r="CO101" s="12">
        <f t="shared" si="82"/>
        <v>0.13006362250202008</v>
      </c>
      <c r="CP101" s="94">
        <f t="shared" si="83"/>
        <v>2295.099196404586</v>
      </c>
      <c r="CQ101" s="94">
        <f t="shared" si="84"/>
        <v>1604.1805805562956</v>
      </c>
      <c r="CR101" s="95">
        <f t="shared" si="85"/>
        <v>1604.1805805562956</v>
      </c>
      <c r="CS101" s="76">
        <f t="shared" si="86"/>
        <v>0.18973835351026985</v>
      </c>
      <c r="CT101" s="12">
        <f t="shared" si="87"/>
        <v>0.12226362250202008</v>
      </c>
      <c r="CU101" s="94">
        <f t="shared" si="88"/>
        <v>2562.423600259476</v>
      </c>
      <c r="CV101" s="94">
        <f t="shared" si="89"/>
        <v>1706.521802518146</v>
      </c>
      <c r="CW101" s="95">
        <f t="shared" si="90"/>
        <v>1706.521802518146</v>
      </c>
      <c r="CX101" s="76">
        <f t="shared" si="91"/>
        <v>0.16950835351026985</v>
      </c>
      <c r="CY101" s="12">
        <f t="shared" si="92"/>
        <v>0.11512362250202007</v>
      </c>
      <c r="CZ101" s="94">
        <f t="shared" si="93"/>
        <v>2868.236431071431</v>
      </c>
      <c r="DA101" s="94">
        <f t="shared" si="94"/>
        <v>1812.3607728803388</v>
      </c>
      <c r="DB101" s="95">
        <f t="shared" si="95"/>
        <v>1812.3607728803388</v>
      </c>
      <c r="DC101" s="76">
        <f t="shared" si="96"/>
        <v>0.13550756809895625</v>
      </c>
      <c r="DD101" s="12">
        <f t="shared" si="97"/>
        <v>0.07585878085171852</v>
      </c>
      <c r="DE101" s="94">
        <f t="shared" si="98"/>
        <v>3587.917942369418</v>
      </c>
      <c r="DF101" s="94">
        <f t="shared" si="99"/>
        <v>2750.4467526625003</v>
      </c>
      <c r="DG101" s="95">
        <f t="shared" si="100"/>
        <v>2750.4467526625003</v>
      </c>
      <c r="DH101" s="76">
        <f t="shared" si="101"/>
        <v>0.11781917675513492</v>
      </c>
      <c r="DI101" s="12">
        <f t="shared" si="102"/>
        <v>0.06923181125101004</v>
      </c>
      <c r="DJ101" s="94">
        <f t="shared" si="103"/>
        <v>4126.5781029818745</v>
      </c>
      <c r="DK101" s="94">
        <f t="shared" si="104"/>
        <v>3013.723513574859</v>
      </c>
      <c r="DL101" s="95">
        <f t="shared" si="105"/>
        <v>3013.723513574859</v>
      </c>
      <c r="DM101" s="76">
        <f t="shared" si="106"/>
        <v>0.10591917675513493</v>
      </c>
      <c r="DN101" s="12">
        <f t="shared" si="107"/>
        <v>0.06503181125101004</v>
      </c>
      <c r="DO101" s="94">
        <f t="shared" si="108"/>
        <v>4590.198392809172</v>
      </c>
      <c r="DP101" s="94">
        <f t="shared" si="109"/>
        <v>3208.361161112591</v>
      </c>
      <c r="DQ101" s="95">
        <f t="shared" si="110"/>
        <v>3208.361161112591</v>
      </c>
      <c r="DR101" s="76">
        <f t="shared" si="111"/>
        <v>0.09486917675513493</v>
      </c>
      <c r="DS101" s="12">
        <f t="shared" si="112"/>
        <v>0.06113181125101004</v>
      </c>
      <c r="DT101" s="94">
        <f t="shared" si="113"/>
        <v>5124.847200518952</v>
      </c>
      <c r="DU101" s="94">
        <f t="shared" si="114"/>
        <v>3413.043605036292</v>
      </c>
      <c r="DV101" s="95">
        <f t="shared" si="115"/>
        <v>3413.043605036292</v>
      </c>
      <c r="DW101" s="76">
        <f t="shared" si="116"/>
        <v>0.08475417675513493</v>
      </c>
      <c r="DX101" s="12">
        <f t="shared" si="117"/>
        <v>0.05756181125101004</v>
      </c>
      <c r="DY101" s="94">
        <f t="shared" si="118"/>
        <v>5736.472862142862</v>
      </c>
      <c r="DZ101" s="94">
        <f t="shared" si="119"/>
        <v>3624.7215457606776</v>
      </c>
      <c r="EA101" s="95">
        <f t="shared" si="120"/>
        <v>3624.7215457606776</v>
      </c>
      <c r="EB101" s="76">
        <f t="shared" si="121"/>
        <v>0.0903383787326375</v>
      </c>
      <c r="EC101" s="12">
        <f t="shared" si="122"/>
        <v>0.05057252056781234</v>
      </c>
      <c r="ED101" s="94">
        <f t="shared" si="123"/>
        <v>5381.876913554127</v>
      </c>
      <c r="EE101" s="94">
        <f t="shared" si="124"/>
        <v>4125.67012899375</v>
      </c>
      <c r="EF101" s="95">
        <f t="shared" si="125"/>
        <v>4125.67012899375</v>
      </c>
      <c r="EG101" s="76">
        <f t="shared" si="126"/>
        <v>0.07854611783675661</v>
      </c>
      <c r="EH101" s="12">
        <f t="shared" si="127"/>
        <v>0.04615454083400669</v>
      </c>
      <c r="EI101" s="94">
        <f t="shared" si="128"/>
        <v>6189.867154472814</v>
      </c>
      <c r="EJ101" s="94">
        <f t="shared" si="129"/>
        <v>4520.5852703622895</v>
      </c>
      <c r="EK101" s="100">
        <f t="shared" si="130"/>
        <v>4520.5852703622895</v>
      </c>
    </row>
    <row r="102" spans="30:141" s="1" customFormat="1" ht="11.25">
      <c r="AD102" s="63"/>
      <c r="AE102" s="63">
        <f t="shared" si="131"/>
        <v>30</v>
      </c>
      <c r="AF102" s="74">
        <f t="shared" si="26"/>
        <v>0.87</v>
      </c>
      <c r="AG102" s="10">
        <f t="shared" si="27"/>
        <v>0.49305172142484194</v>
      </c>
      <c r="AH102" s="11">
        <f t="shared" si="132"/>
        <v>53.40454394911991</v>
      </c>
      <c r="AI102" s="77">
        <f t="shared" si="133"/>
        <v>389.85317082857534</v>
      </c>
      <c r="AK102" s="76">
        <f t="shared" si="28"/>
        <v>6.696366327306758</v>
      </c>
      <c r="AL102" s="12">
        <f t="shared" si="29"/>
        <v>2.389835737745945</v>
      </c>
      <c r="AM102" s="94">
        <f t="shared" si="30"/>
        <v>55.81399669547657</v>
      </c>
      <c r="AN102" s="94">
        <f t="shared" si="31"/>
        <v>64.35651257456732</v>
      </c>
      <c r="AO102" s="95">
        <f t="shared" si="32"/>
        <v>55.81399669547657</v>
      </c>
      <c r="AP102" s="76">
        <f t="shared" si="33"/>
        <v>4.204714965256785</v>
      </c>
      <c r="AQ102" s="12">
        <f t="shared" si="34"/>
        <v>1.5251581633360267</v>
      </c>
      <c r="AR102" s="94">
        <f t="shared" si="35"/>
        <v>88.88853849839374</v>
      </c>
      <c r="AS102" s="94">
        <f t="shared" si="36"/>
        <v>100.84297970184443</v>
      </c>
      <c r="AT102" s="95">
        <f t="shared" si="37"/>
        <v>88.88853849839374</v>
      </c>
      <c r="AU102" s="76">
        <f t="shared" si="38"/>
        <v>2.8184566549282355</v>
      </c>
      <c r="AV102" s="12">
        <f t="shared" si="39"/>
        <v>1.0424345281275251</v>
      </c>
      <c r="AW102" s="94">
        <f t="shared" si="40"/>
        <v>132.60837891917714</v>
      </c>
      <c r="AX102" s="94">
        <f t="shared" si="41"/>
        <v>147.5406747929421</v>
      </c>
      <c r="AY102" s="95">
        <f t="shared" si="42"/>
        <v>132.60837891917714</v>
      </c>
      <c r="AZ102" s="76">
        <f t="shared" si="43"/>
        <v>1.7105983445996868</v>
      </c>
      <c r="BA102" s="12">
        <f t="shared" si="44"/>
        <v>0.6557108929190234</v>
      </c>
      <c r="BB102" s="94">
        <f t="shared" si="45"/>
        <v>218.49136545929778</v>
      </c>
      <c r="BC102" s="94">
        <f t="shared" si="46"/>
        <v>234.55686853503423</v>
      </c>
      <c r="BD102" s="95">
        <f t="shared" si="47"/>
        <v>218.49136545929778</v>
      </c>
      <c r="BE102" s="76">
        <f t="shared" si="48"/>
        <v>1.1170261377139872</v>
      </c>
      <c r="BF102" s="12">
        <f t="shared" si="49"/>
        <v>0.44789513611335563</v>
      </c>
      <c r="BG102" s="94">
        <f t="shared" si="50"/>
        <v>334.59464863453206</v>
      </c>
      <c r="BH102" s="94">
        <f t="shared" si="51"/>
        <v>343.3872826617889</v>
      </c>
      <c r="BI102" s="95">
        <f t="shared" si="52"/>
        <v>334.59464863453206</v>
      </c>
      <c r="BJ102" s="76">
        <f t="shared" si="53"/>
        <v>0.7459130859925625</v>
      </c>
      <c r="BK102" s="12">
        <f t="shared" si="54"/>
        <v>0.3191411969119387</v>
      </c>
      <c r="BL102" s="94">
        <f t="shared" si="55"/>
        <v>501.065037043373</v>
      </c>
      <c r="BM102" s="94">
        <f t="shared" si="56"/>
        <v>481.92303342722636</v>
      </c>
      <c r="BN102" s="95">
        <f t="shared" si="57"/>
        <v>481.92303342722636</v>
      </c>
      <c r="BO102" s="76">
        <f t="shared" si="58"/>
        <v>0.566083930828288</v>
      </c>
      <c r="BP102" s="12">
        <f t="shared" si="134"/>
        <v>0.3191411969119387</v>
      </c>
      <c r="BQ102" s="94">
        <f t="shared" si="59"/>
        <v>660.2394940219051</v>
      </c>
      <c r="BR102" s="94">
        <f t="shared" si="60"/>
        <v>481.92303342722636</v>
      </c>
      <c r="BS102" s="95">
        <f t="shared" si="61"/>
        <v>481.92303342722636</v>
      </c>
      <c r="BT102" s="76">
        <f t="shared" si="62"/>
        <v>0.446023930828288</v>
      </c>
      <c r="BU102" s="12">
        <f t="shared" si="63"/>
        <v>0.21337937930768786</v>
      </c>
      <c r="BV102" s="94">
        <f t="shared" si="64"/>
        <v>837.961692705426</v>
      </c>
      <c r="BW102" s="94">
        <f t="shared" si="65"/>
        <v>720.7889263077258</v>
      </c>
      <c r="BX102" s="95">
        <f t="shared" si="66"/>
        <v>720.7889263077258</v>
      </c>
      <c r="BY102" s="76">
        <f t="shared" si="67"/>
        <v>0.3397678273854383</v>
      </c>
      <c r="BZ102" s="12">
        <f t="shared" si="68"/>
        <v>0.17517150090485398</v>
      </c>
      <c r="CA102" s="94">
        <f t="shared" si="69"/>
        <v>1100.018712601681</v>
      </c>
      <c r="CB102" s="94">
        <f t="shared" si="70"/>
        <v>878.0052286640848</v>
      </c>
      <c r="CC102" s="95">
        <f t="shared" si="71"/>
        <v>878.0052286640848</v>
      </c>
      <c r="CD102" s="76">
        <f t="shared" si="72"/>
        <v>0.27402477566401345</v>
      </c>
      <c r="CE102" s="12">
        <f t="shared" si="73"/>
        <v>0.15171756170343703</v>
      </c>
      <c r="CF102" s="94">
        <f t="shared" si="74"/>
        <v>1363.9312983956697</v>
      </c>
      <c r="CG102" s="94">
        <f t="shared" si="75"/>
        <v>1013.7356017362953</v>
      </c>
      <c r="CH102" s="95">
        <f t="shared" si="76"/>
        <v>1013.7356017362953</v>
      </c>
      <c r="CI102" s="76">
        <f t="shared" si="135"/>
        <v>0.27402477566401345</v>
      </c>
      <c r="CJ102" s="12">
        <f t="shared" si="77"/>
        <v>0.13846362250202007</v>
      </c>
      <c r="CK102" s="94">
        <f t="shared" si="78"/>
        <v>1363.9312983956697</v>
      </c>
      <c r="CL102" s="94">
        <f t="shared" si="79"/>
        <v>1110.7718469892943</v>
      </c>
      <c r="CM102" s="95">
        <f t="shared" si="80"/>
        <v>1110.7718469892943</v>
      </c>
      <c r="CN102" s="76">
        <f t="shared" si="81"/>
        <v>0.2135017239425886</v>
      </c>
      <c r="CO102" s="12">
        <f t="shared" si="82"/>
        <v>0.13006362250202008</v>
      </c>
      <c r="CP102" s="94">
        <f t="shared" si="83"/>
        <v>1750.5758790242978</v>
      </c>
      <c r="CQ102" s="94">
        <f t="shared" si="84"/>
        <v>1182.509688325869</v>
      </c>
      <c r="CR102" s="95">
        <f t="shared" si="85"/>
        <v>1182.509688325869</v>
      </c>
      <c r="CS102" s="76">
        <f t="shared" si="86"/>
        <v>0.19088172394258862</v>
      </c>
      <c r="CT102" s="12">
        <f t="shared" si="87"/>
        <v>0.12226362250202008</v>
      </c>
      <c r="CU102" s="94">
        <f t="shared" si="88"/>
        <v>1958.0238502896846</v>
      </c>
      <c r="CV102" s="94">
        <f t="shared" si="89"/>
        <v>1257.9497528372033</v>
      </c>
      <c r="CW102" s="95">
        <f t="shared" si="90"/>
        <v>1257.9497528372033</v>
      </c>
      <c r="CX102" s="76">
        <f t="shared" si="91"/>
        <v>0.17017572394258862</v>
      </c>
      <c r="CY102" s="12">
        <f t="shared" si="92"/>
        <v>0.11512362250202007</v>
      </c>
      <c r="CZ102" s="94">
        <f t="shared" si="93"/>
        <v>2196.2648925771023</v>
      </c>
      <c r="DA102" s="94">
        <f t="shared" si="94"/>
        <v>1335.9681563590348</v>
      </c>
      <c r="DB102" s="95">
        <f t="shared" si="95"/>
        <v>1335.9681563590348</v>
      </c>
      <c r="DC102" s="76">
        <f t="shared" si="96"/>
        <v>0.13701238783200673</v>
      </c>
      <c r="DD102" s="12">
        <f t="shared" si="97"/>
        <v>0.07585878085171852</v>
      </c>
      <c r="DE102" s="94">
        <f t="shared" si="98"/>
        <v>2727.8625967913395</v>
      </c>
      <c r="DF102" s="94">
        <f t="shared" si="99"/>
        <v>2027.4712034725906</v>
      </c>
      <c r="DG102" s="95">
        <f t="shared" si="100"/>
        <v>2027.4712034725906</v>
      </c>
      <c r="DH102" s="76">
        <f t="shared" si="101"/>
        <v>0.1189308619712943</v>
      </c>
      <c r="DI102" s="12">
        <f t="shared" si="102"/>
        <v>0.06923181125101004</v>
      </c>
      <c r="DJ102" s="94">
        <f t="shared" si="103"/>
        <v>3142.590256801555</v>
      </c>
      <c r="DK102" s="94">
        <f t="shared" si="104"/>
        <v>2221.5436939785886</v>
      </c>
      <c r="DL102" s="95">
        <f t="shared" si="105"/>
        <v>2221.5436939785886</v>
      </c>
      <c r="DM102" s="76">
        <f t="shared" si="106"/>
        <v>0.1067508619712943</v>
      </c>
      <c r="DN102" s="12">
        <f t="shared" si="107"/>
        <v>0.06503181125101004</v>
      </c>
      <c r="DO102" s="94">
        <f t="shared" si="108"/>
        <v>3501.1517580485956</v>
      </c>
      <c r="DP102" s="94">
        <f t="shared" si="109"/>
        <v>2365.019376651738</v>
      </c>
      <c r="DQ102" s="95">
        <f t="shared" si="110"/>
        <v>2365.019376651738</v>
      </c>
      <c r="DR102" s="76">
        <f t="shared" si="111"/>
        <v>0.09544086197129431</v>
      </c>
      <c r="DS102" s="12">
        <f t="shared" si="112"/>
        <v>0.06113181125101004</v>
      </c>
      <c r="DT102" s="94">
        <f t="shared" si="113"/>
        <v>3916.047700579369</v>
      </c>
      <c r="DU102" s="94">
        <f t="shared" si="114"/>
        <v>2515.8995056744066</v>
      </c>
      <c r="DV102" s="95">
        <f t="shared" si="115"/>
        <v>2515.8995056744066</v>
      </c>
      <c r="DW102" s="76">
        <f t="shared" si="116"/>
        <v>0.08508786197129431</v>
      </c>
      <c r="DX102" s="12">
        <f t="shared" si="117"/>
        <v>0.05756181125101004</v>
      </c>
      <c r="DY102" s="94">
        <f t="shared" si="118"/>
        <v>4392.529785154205</v>
      </c>
      <c r="DZ102" s="94">
        <f t="shared" si="119"/>
        <v>2671.9363127180695</v>
      </c>
      <c r="EA102" s="95">
        <f t="shared" si="120"/>
        <v>2671.9363127180695</v>
      </c>
      <c r="EB102" s="76">
        <f t="shared" si="121"/>
        <v>0.09134159188800449</v>
      </c>
      <c r="EC102" s="12">
        <f t="shared" si="122"/>
        <v>0.05057252056781234</v>
      </c>
      <c r="ED102" s="94">
        <f t="shared" si="123"/>
        <v>4091.793895187009</v>
      </c>
      <c r="EE102" s="94">
        <f t="shared" si="124"/>
        <v>3041.206805208886</v>
      </c>
      <c r="EF102" s="95">
        <f t="shared" si="125"/>
        <v>3041.206805208886</v>
      </c>
      <c r="EG102" s="76">
        <f t="shared" si="126"/>
        <v>0.0792872413141962</v>
      </c>
      <c r="EH102" s="12">
        <f t="shared" si="127"/>
        <v>0.04615454083400669</v>
      </c>
      <c r="EI102" s="94">
        <f t="shared" si="128"/>
        <v>4713.885385202331</v>
      </c>
      <c r="EJ102" s="94">
        <f t="shared" si="129"/>
        <v>3332.3155409678834</v>
      </c>
      <c r="EK102" s="100">
        <f t="shared" si="130"/>
        <v>3332.3155409678834</v>
      </c>
    </row>
    <row r="103" spans="30:141" s="1" customFormat="1" ht="11.25">
      <c r="AD103" s="63"/>
      <c r="AE103" s="63">
        <f t="shared" si="131"/>
        <v>37</v>
      </c>
      <c r="AF103" s="74">
        <f t="shared" si="26"/>
        <v>0.87</v>
      </c>
      <c r="AG103" s="10">
        <f t="shared" si="27"/>
        <v>0.49305172142484194</v>
      </c>
      <c r="AH103" s="11">
        <f t="shared" si="132"/>
        <v>65.58412726287219</v>
      </c>
      <c r="AI103" s="77">
        <f t="shared" si="133"/>
        <v>478.76412901896697</v>
      </c>
      <c r="AK103" s="76">
        <f t="shared" si="28"/>
        <v>6.696366327306758</v>
      </c>
      <c r="AL103" s="12">
        <f t="shared" si="29"/>
        <v>2.389835737745945</v>
      </c>
      <c r="AM103" s="94">
        <f t="shared" si="30"/>
        <v>45.448817631625744</v>
      </c>
      <c r="AN103" s="94">
        <f t="shared" si="31"/>
        <v>52.404908743006914</v>
      </c>
      <c r="AO103" s="95">
        <f t="shared" si="32"/>
        <v>45.448817631625744</v>
      </c>
      <c r="AP103" s="76">
        <f t="shared" si="33"/>
        <v>4.204714965256785</v>
      </c>
      <c r="AQ103" s="12">
        <f t="shared" si="34"/>
        <v>1.5251581633360267</v>
      </c>
      <c r="AR103" s="94">
        <f t="shared" si="35"/>
        <v>72.38110895008978</v>
      </c>
      <c r="AS103" s="94">
        <f t="shared" si="36"/>
        <v>82.11549907283933</v>
      </c>
      <c r="AT103" s="95">
        <f t="shared" si="37"/>
        <v>72.38110895008978</v>
      </c>
      <c r="AU103" s="76">
        <f t="shared" si="38"/>
        <v>2.8184566549282355</v>
      </c>
      <c r="AV103" s="12">
        <f t="shared" si="39"/>
        <v>1.0424345281275251</v>
      </c>
      <c r="AW103" s="94">
        <f t="shared" si="40"/>
        <v>107.98176777782436</v>
      </c>
      <c r="AX103" s="94">
        <f t="shared" si="41"/>
        <v>120.14099722148865</v>
      </c>
      <c r="AY103" s="95">
        <f t="shared" si="42"/>
        <v>107.98176777782436</v>
      </c>
      <c r="AZ103" s="76">
        <f t="shared" si="43"/>
        <v>1.7105983445996868</v>
      </c>
      <c r="BA103" s="12">
        <f t="shared" si="44"/>
        <v>0.6557108929190234</v>
      </c>
      <c r="BB103" s="94">
        <f t="shared" si="45"/>
        <v>177.91548376339992</v>
      </c>
      <c r="BC103" s="94">
        <f t="shared" si="46"/>
        <v>190.99747327641109</v>
      </c>
      <c r="BD103" s="95">
        <f t="shared" si="47"/>
        <v>177.91548376339992</v>
      </c>
      <c r="BE103" s="76">
        <f t="shared" si="48"/>
        <v>1.1170261377139872</v>
      </c>
      <c r="BF103" s="12">
        <f t="shared" si="49"/>
        <v>0.44789513611335563</v>
      </c>
      <c r="BG103" s="94">
        <f t="shared" si="50"/>
        <v>272.4573058130629</v>
      </c>
      <c r="BH103" s="94">
        <f t="shared" si="51"/>
        <v>279.617065802779</v>
      </c>
      <c r="BI103" s="95">
        <f t="shared" si="52"/>
        <v>272.4573058130629</v>
      </c>
      <c r="BJ103" s="76">
        <f t="shared" si="53"/>
        <v>0.7459130859925625</v>
      </c>
      <c r="BK103" s="12">
        <f t="shared" si="54"/>
        <v>0.3191411969119387</v>
      </c>
      <c r="BL103" s="94">
        <f t="shared" si="55"/>
        <v>408.01259251182915</v>
      </c>
      <c r="BM103" s="94">
        <f t="shared" si="56"/>
        <v>392.4254372647174</v>
      </c>
      <c r="BN103" s="95">
        <f t="shared" si="57"/>
        <v>392.4254372647174</v>
      </c>
      <c r="BO103" s="76">
        <f t="shared" si="58"/>
        <v>0.566083930828288</v>
      </c>
      <c r="BP103" s="12">
        <f t="shared" si="134"/>
        <v>0.3191411969119387</v>
      </c>
      <c r="BQ103" s="94">
        <f t="shared" si="59"/>
        <v>537.6268702045904</v>
      </c>
      <c r="BR103" s="94">
        <f t="shared" si="60"/>
        <v>392.4254372647174</v>
      </c>
      <c r="BS103" s="95">
        <f t="shared" si="61"/>
        <v>392.4254372647174</v>
      </c>
      <c r="BT103" s="76">
        <f t="shared" si="62"/>
        <v>0.446023930828288</v>
      </c>
      <c r="BU103" s="12">
        <f t="shared" si="63"/>
        <v>0.21337937930768786</v>
      </c>
      <c r="BV103" s="94">
        <f t="shared" si="64"/>
        <v>682.3444012054389</v>
      </c>
      <c r="BW103" s="94">
        <f t="shared" si="65"/>
        <v>586.9317089293858</v>
      </c>
      <c r="BX103" s="95">
        <f t="shared" si="66"/>
        <v>586.9317089293858</v>
      </c>
      <c r="BY103" s="76">
        <f t="shared" si="67"/>
        <v>0.3397678273854383</v>
      </c>
      <c r="BZ103" s="12">
        <f t="shared" si="68"/>
        <v>0.17517150090485398</v>
      </c>
      <c r="CA103" s="94">
        <f t="shared" si="69"/>
        <v>895.7349915861038</v>
      </c>
      <c r="CB103" s="94">
        <f t="shared" si="70"/>
        <v>714.9514795524738</v>
      </c>
      <c r="CC103" s="95">
        <f t="shared" si="71"/>
        <v>714.9514795524738</v>
      </c>
      <c r="CD103" s="76">
        <f t="shared" si="72"/>
        <v>0.27402477566401345</v>
      </c>
      <c r="CE103" s="12">
        <f t="shared" si="73"/>
        <v>0.15171756170343703</v>
      </c>
      <c r="CF103" s="94">
        <f t="shared" si="74"/>
        <v>1110.6365519936903</v>
      </c>
      <c r="CG103" s="94">
        <f t="shared" si="75"/>
        <v>825.4754580894088</v>
      </c>
      <c r="CH103" s="95">
        <f t="shared" si="76"/>
        <v>825.4754580894088</v>
      </c>
      <c r="CI103" s="76">
        <f t="shared" si="135"/>
        <v>0.27402477566401345</v>
      </c>
      <c r="CJ103" s="12">
        <f t="shared" si="77"/>
        <v>0.13846362250202007</v>
      </c>
      <c r="CK103" s="94">
        <f t="shared" si="78"/>
        <v>1110.6365519936903</v>
      </c>
      <c r="CL103" s="94">
        <f t="shared" si="79"/>
        <v>904.491168758247</v>
      </c>
      <c r="CM103" s="95">
        <f t="shared" si="80"/>
        <v>904.491168758247</v>
      </c>
      <c r="CN103" s="76">
        <f t="shared" si="81"/>
        <v>0.2135017239425886</v>
      </c>
      <c r="CO103" s="12">
        <f t="shared" si="82"/>
        <v>0.13006362250202008</v>
      </c>
      <c r="CP103" s="94">
        <f t="shared" si="83"/>
        <v>1425.4776326122922</v>
      </c>
      <c r="CQ103" s="94">
        <f t="shared" si="84"/>
        <v>962.9066247590304</v>
      </c>
      <c r="CR103" s="95">
        <f t="shared" si="85"/>
        <v>962.9066247590304</v>
      </c>
      <c r="CS103" s="76">
        <f t="shared" si="86"/>
        <v>0.19088172394258862</v>
      </c>
      <c r="CT103" s="12">
        <f t="shared" si="87"/>
        <v>0.12226362250202008</v>
      </c>
      <c r="CU103" s="94">
        <f t="shared" si="88"/>
        <v>1594.4005833468955</v>
      </c>
      <c r="CV103" s="94">
        <f t="shared" si="89"/>
        <v>1024.3367666067934</v>
      </c>
      <c r="CW103" s="95">
        <f t="shared" si="90"/>
        <v>1024.3367666067934</v>
      </c>
      <c r="CX103" s="76">
        <f t="shared" si="91"/>
        <v>0.17017572394258862</v>
      </c>
      <c r="CY103" s="12">
        <f t="shared" si="92"/>
        <v>0.11512362250202007</v>
      </c>
      <c r="CZ103" s="94">
        <f t="shared" si="93"/>
        <v>1788.398044993766</v>
      </c>
      <c r="DA103" s="94">
        <f t="shared" si="94"/>
        <v>1087.866425894957</v>
      </c>
      <c r="DB103" s="95">
        <f t="shared" si="95"/>
        <v>1087.866425894957</v>
      </c>
      <c r="DC103" s="76">
        <f t="shared" si="96"/>
        <v>0.13701238783200673</v>
      </c>
      <c r="DD103" s="12">
        <f t="shared" si="97"/>
        <v>0.07585878085171852</v>
      </c>
      <c r="DE103" s="94">
        <f t="shared" si="98"/>
        <v>2221.2731039873806</v>
      </c>
      <c r="DF103" s="94">
        <f t="shared" si="99"/>
        <v>1650.9509161788176</v>
      </c>
      <c r="DG103" s="95">
        <f t="shared" si="100"/>
        <v>1650.9509161788176</v>
      </c>
      <c r="DH103" s="76">
        <f t="shared" si="101"/>
        <v>0.1189308619712943</v>
      </c>
      <c r="DI103" s="12">
        <f t="shared" si="102"/>
        <v>0.06923181125101004</v>
      </c>
      <c r="DJ103" s="94">
        <f t="shared" si="103"/>
        <v>2558.9819745675577</v>
      </c>
      <c r="DK103" s="94">
        <f t="shared" si="104"/>
        <v>1808.982337516494</v>
      </c>
      <c r="DL103" s="95">
        <f t="shared" si="105"/>
        <v>1808.982337516494</v>
      </c>
      <c r="DM103" s="76">
        <f t="shared" si="106"/>
        <v>0.1067508619712943</v>
      </c>
      <c r="DN103" s="12">
        <f t="shared" si="107"/>
        <v>0.06503181125101004</v>
      </c>
      <c r="DO103" s="94">
        <f t="shared" si="108"/>
        <v>2850.9552652245843</v>
      </c>
      <c r="DP103" s="94">
        <f t="shared" si="109"/>
        <v>1925.8132495180607</v>
      </c>
      <c r="DQ103" s="95">
        <f t="shared" si="110"/>
        <v>1925.8132495180607</v>
      </c>
      <c r="DR103" s="76">
        <f t="shared" si="111"/>
        <v>0.09544086197129431</v>
      </c>
      <c r="DS103" s="12">
        <f t="shared" si="112"/>
        <v>0.06113181125101004</v>
      </c>
      <c r="DT103" s="94">
        <f t="shared" si="113"/>
        <v>3188.801166693791</v>
      </c>
      <c r="DU103" s="94">
        <f t="shared" si="114"/>
        <v>2048.673533213587</v>
      </c>
      <c r="DV103" s="95">
        <f t="shared" si="115"/>
        <v>2048.673533213587</v>
      </c>
      <c r="DW103" s="76">
        <f t="shared" si="116"/>
        <v>0.08508786197129431</v>
      </c>
      <c r="DX103" s="12">
        <f t="shared" si="117"/>
        <v>0.05756181125101004</v>
      </c>
      <c r="DY103" s="94">
        <f t="shared" si="118"/>
        <v>3576.796089987532</v>
      </c>
      <c r="DZ103" s="94">
        <f t="shared" si="119"/>
        <v>2175.732851789914</v>
      </c>
      <c r="EA103" s="95">
        <f t="shared" si="120"/>
        <v>2175.732851789914</v>
      </c>
      <c r="EB103" s="76">
        <f t="shared" si="121"/>
        <v>0.09134159188800449</v>
      </c>
      <c r="EC103" s="12">
        <f t="shared" si="122"/>
        <v>0.05057252056781234</v>
      </c>
      <c r="ED103" s="94">
        <f t="shared" si="123"/>
        <v>3331.90965598107</v>
      </c>
      <c r="EE103" s="94">
        <f t="shared" si="124"/>
        <v>2476.426374268226</v>
      </c>
      <c r="EF103" s="95">
        <f t="shared" si="125"/>
        <v>2476.426374268226</v>
      </c>
      <c r="EG103" s="76">
        <f t="shared" si="126"/>
        <v>0.0792872413141962</v>
      </c>
      <c r="EH103" s="12">
        <f t="shared" si="127"/>
        <v>0.04615454083400669</v>
      </c>
      <c r="EI103" s="94">
        <f t="shared" si="128"/>
        <v>3838.4729618513356</v>
      </c>
      <c r="EJ103" s="94">
        <f t="shared" si="129"/>
        <v>2713.473506274741</v>
      </c>
      <c r="EK103" s="100">
        <f t="shared" si="130"/>
        <v>2713.473506274741</v>
      </c>
    </row>
    <row r="104" spans="30:141" s="1" customFormat="1" ht="11.25">
      <c r="AD104" s="63"/>
      <c r="AE104" s="63">
        <f t="shared" si="131"/>
        <v>45</v>
      </c>
      <c r="AF104" s="74">
        <f t="shared" si="26"/>
        <v>0.86</v>
      </c>
      <c r="AG104" s="10">
        <f t="shared" si="27"/>
        <v>0.5102940328869229</v>
      </c>
      <c r="AH104" s="11">
        <f t="shared" si="132"/>
        <v>80.17801143479558</v>
      </c>
      <c r="AI104" s="77">
        <f t="shared" si="133"/>
        <v>617.370688047926</v>
      </c>
      <c r="AK104" s="76">
        <f t="shared" si="28"/>
        <v>6.621756285387353</v>
      </c>
      <c r="AL104" s="12">
        <f t="shared" si="29"/>
        <v>2.389835737745945</v>
      </c>
      <c r="AM104" s="94">
        <f t="shared" si="30"/>
        <v>37.595170934338306</v>
      </c>
      <c r="AN104" s="94">
        <f t="shared" si="31"/>
        <v>40.639426160635054</v>
      </c>
      <c r="AO104" s="95">
        <f t="shared" si="32"/>
        <v>37.595170934338306</v>
      </c>
      <c r="AP104" s="76">
        <f t="shared" si="33"/>
        <v>4.158584227157144</v>
      </c>
      <c r="AQ104" s="12">
        <f t="shared" si="34"/>
        <v>1.5251581633360267</v>
      </c>
      <c r="AR104" s="94">
        <f t="shared" si="35"/>
        <v>59.86317598401729</v>
      </c>
      <c r="AS104" s="94">
        <f t="shared" si="36"/>
        <v>63.679659811632966</v>
      </c>
      <c r="AT104" s="95">
        <f t="shared" si="37"/>
        <v>59.86317598401729</v>
      </c>
      <c r="AU104" s="76">
        <f t="shared" si="38"/>
        <v>2.788122462959823</v>
      </c>
      <c r="AV104" s="12">
        <f t="shared" si="39"/>
        <v>1.0424345281275251</v>
      </c>
      <c r="AW104" s="94">
        <f t="shared" si="40"/>
        <v>89.28806490457731</v>
      </c>
      <c r="AX104" s="94">
        <f t="shared" si="41"/>
        <v>93.16801235913385</v>
      </c>
      <c r="AY104" s="95">
        <f t="shared" si="42"/>
        <v>89.28806490457731</v>
      </c>
      <c r="AZ104" s="76">
        <f t="shared" si="43"/>
        <v>1.6928606987625014</v>
      </c>
      <c r="BA104" s="12">
        <f t="shared" si="44"/>
        <v>0.6557108929190234</v>
      </c>
      <c r="BB104" s="94">
        <f t="shared" si="45"/>
        <v>147.05643507268422</v>
      </c>
      <c r="BC104" s="94">
        <f t="shared" si="46"/>
        <v>148.11642455384236</v>
      </c>
      <c r="BD104" s="95">
        <f t="shared" si="47"/>
        <v>147.05643507268422</v>
      </c>
      <c r="BE104" s="76">
        <f t="shared" si="48"/>
        <v>1.1060195226309537</v>
      </c>
      <c r="BF104" s="12">
        <f t="shared" si="49"/>
        <v>0.44789513611335563</v>
      </c>
      <c r="BG104" s="94">
        <f t="shared" si="50"/>
        <v>225.0828799499705</v>
      </c>
      <c r="BH104" s="94">
        <f t="shared" si="51"/>
        <v>216.83993678286586</v>
      </c>
      <c r="BI104" s="95">
        <f t="shared" si="52"/>
        <v>216.83993678286586</v>
      </c>
      <c r="BJ104" s="76">
        <f t="shared" si="53"/>
        <v>0.739149228598067</v>
      </c>
      <c r="BK104" s="12">
        <f t="shared" si="54"/>
        <v>0.3191411969119387</v>
      </c>
      <c r="BL104" s="94">
        <f t="shared" si="55"/>
        <v>336.8008107196957</v>
      </c>
      <c r="BM104" s="94">
        <f t="shared" si="56"/>
        <v>304.3215791002127</v>
      </c>
      <c r="BN104" s="95">
        <f t="shared" si="57"/>
        <v>304.3215791002127</v>
      </c>
      <c r="BO104" s="76">
        <f t="shared" si="58"/>
        <v>0.5613183464994062</v>
      </c>
      <c r="BP104" s="12">
        <f t="shared" si="134"/>
        <v>0.3191411969119387</v>
      </c>
      <c r="BQ104" s="94">
        <f t="shared" si="59"/>
        <v>443.50244560361966</v>
      </c>
      <c r="BR104" s="94">
        <f t="shared" si="60"/>
        <v>304.3215791002127</v>
      </c>
      <c r="BS104" s="95">
        <f t="shared" si="61"/>
        <v>304.3215791002127</v>
      </c>
      <c r="BT104" s="76">
        <f t="shared" si="62"/>
        <v>0.44263834649940614</v>
      </c>
      <c r="BU104" s="12">
        <f t="shared" si="63"/>
        <v>0.21337937930768786</v>
      </c>
      <c r="BV104" s="94">
        <f t="shared" si="64"/>
        <v>562.4141274777708</v>
      </c>
      <c r="BW104" s="94">
        <f t="shared" si="65"/>
        <v>455.1590379318061</v>
      </c>
      <c r="BX104" s="95">
        <f t="shared" si="66"/>
        <v>455.1590379318061</v>
      </c>
      <c r="BY104" s="76">
        <f t="shared" si="67"/>
        <v>0.3375577584336323</v>
      </c>
      <c r="BZ104" s="12">
        <f t="shared" si="68"/>
        <v>0.17517150090485398</v>
      </c>
      <c r="CA104" s="94">
        <f t="shared" si="69"/>
        <v>737.4917424201709</v>
      </c>
      <c r="CB104" s="94">
        <f t="shared" si="70"/>
        <v>554.4369517786206</v>
      </c>
      <c r="CC104" s="95">
        <f t="shared" si="71"/>
        <v>554.4369517786206</v>
      </c>
      <c r="CD104" s="76">
        <f t="shared" si="72"/>
        <v>0.2725474644007454</v>
      </c>
      <c r="CE104" s="12">
        <f t="shared" si="73"/>
        <v>0.15171756170343703</v>
      </c>
      <c r="CF104" s="94">
        <f t="shared" si="74"/>
        <v>913.4044229031022</v>
      </c>
      <c r="CG104" s="94">
        <f t="shared" si="75"/>
        <v>640.1470726903524</v>
      </c>
      <c r="CH104" s="95">
        <f t="shared" si="76"/>
        <v>640.1470726903524</v>
      </c>
      <c r="CI104" s="76">
        <f t="shared" si="135"/>
        <v>0.2725474644007454</v>
      </c>
      <c r="CJ104" s="12">
        <f t="shared" si="77"/>
        <v>0.13846362250202007</v>
      </c>
      <c r="CK104" s="94">
        <f t="shared" si="78"/>
        <v>913.4044229031022</v>
      </c>
      <c r="CL104" s="94">
        <f t="shared" si="79"/>
        <v>701.4228809357938</v>
      </c>
      <c r="CM104" s="95">
        <f t="shared" si="80"/>
        <v>701.4228809357938</v>
      </c>
      <c r="CN104" s="76">
        <f t="shared" si="81"/>
        <v>0.21269717036785846</v>
      </c>
      <c r="CO104" s="12">
        <f t="shared" si="82"/>
        <v>0.13006362250202008</v>
      </c>
      <c r="CP104" s="94">
        <f t="shared" si="83"/>
        <v>1170.424876852456</v>
      </c>
      <c r="CQ104" s="94">
        <f t="shared" si="84"/>
        <v>746.723419906782</v>
      </c>
      <c r="CR104" s="95">
        <f t="shared" si="85"/>
        <v>746.723419906782</v>
      </c>
      <c r="CS104" s="76">
        <f t="shared" si="86"/>
        <v>0.19033717036785847</v>
      </c>
      <c r="CT104" s="12">
        <f t="shared" si="87"/>
        <v>0.12226362250202008</v>
      </c>
      <c r="CU104" s="94">
        <f t="shared" si="88"/>
        <v>1307.921405753467</v>
      </c>
      <c r="CV104" s="94">
        <f t="shared" si="89"/>
        <v>794.3618143538031</v>
      </c>
      <c r="CW104" s="95">
        <f t="shared" si="90"/>
        <v>794.3618143538031</v>
      </c>
      <c r="CX104" s="76">
        <f t="shared" si="91"/>
        <v>0.16986917036785842</v>
      </c>
      <c r="CY104" s="12">
        <f t="shared" si="92"/>
        <v>0.11512362250202007</v>
      </c>
      <c r="CZ104" s="94">
        <f t="shared" si="93"/>
        <v>1465.516425938645</v>
      </c>
      <c r="DA104" s="94">
        <f t="shared" si="94"/>
        <v>843.6283613162794</v>
      </c>
      <c r="DB104" s="95">
        <f t="shared" si="95"/>
        <v>843.6283613162794</v>
      </c>
      <c r="DC104" s="76">
        <f t="shared" si="96"/>
        <v>0.1362737322003727</v>
      </c>
      <c r="DD104" s="12">
        <f t="shared" si="97"/>
        <v>0.07585878085171852</v>
      </c>
      <c r="DE104" s="94">
        <f t="shared" si="98"/>
        <v>1826.8088458062043</v>
      </c>
      <c r="DF104" s="94">
        <f t="shared" si="99"/>
        <v>1280.2941453807048</v>
      </c>
      <c r="DG104" s="95">
        <f t="shared" si="100"/>
        <v>1280.2941453807048</v>
      </c>
      <c r="DH104" s="76">
        <f t="shared" si="101"/>
        <v>0.11838858518392922</v>
      </c>
      <c r="DI104" s="12">
        <f t="shared" si="102"/>
        <v>0.06923181125101004</v>
      </c>
      <c r="DJ104" s="94">
        <f t="shared" si="103"/>
        <v>2102.787688930504</v>
      </c>
      <c r="DK104" s="94">
        <f t="shared" si="104"/>
        <v>1402.8457618715877</v>
      </c>
      <c r="DL104" s="95">
        <f t="shared" si="105"/>
        <v>1402.8457618715877</v>
      </c>
      <c r="DM104" s="76">
        <f t="shared" si="106"/>
        <v>0.10634858518392923</v>
      </c>
      <c r="DN104" s="12">
        <f t="shared" si="107"/>
        <v>0.06503181125101004</v>
      </c>
      <c r="DO104" s="94">
        <f t="shared" si="108"/>
        <v>2340.849753704912</v>
      </c>
      <c r="DP104" s="94">
        <f t="shared" si="109"/>
        <v>1493.446839813564</v>
      </c>
      <c r="DQ104" s="95">
        <f t="shared" si="110"/>
        <v>1493.446839813564</v>
      </c>
      <c r="DR104" s="76">
        <f t="shared" si="111"/>
        <v>0.09516858518392923</v>
      </c>
      <c r="DS104" s="12">
        <f t="shared" si="112"/>
        <v>0.06113181125101004</v>
      </c>
      <c r="DT104" s="94">
        <f t="shared" si="113"/>
        <v>2615.842811506934</v>
      </c>
      <c r="DU104" s="94">
        <f t="shared" si="114"/>
        <v>1588.7236287076062</v>
      </c>
      <c r="DV104" s="95">
        <f t="shared" si="115"/>
        <v>1588.7236287076062</v>
      </c>
      <c r="DW104" s="76">
        <f t="shared" si="116"/>
        <v>0.08493458518392921</v>
      </c>
      <c r="DX104" s="12">
        <f t="shared" si="117"/>
        <v>0.05756181125101004</v>
      </c>
      <c r="DY104" s="94">
        <f t="shared" si="118"/>
        <v>2931.03285187729</v>
      </c>
      <c r="DZ104" s="94">
        <f t="shared" si="119"/>
        <v>1687.2567226325589</v>
      </c>
      <c r="EA104" s="95">
        <f t="shared" si="120"/>
        <v>1687.2567226325589</v>
      </c>
      <c r="EB104" s="76">
        <f t="shared" si="121"/>
        <v>0.09084915480024845</v>
      </c>
      <c r="EC104" s="12">
        <f t="shared" si="122"/>
        <v>0.05057252056781234</v>
      </c>
      <c r="ED104" s="94">
        <f t="shared" si="123"/>
        <v>2740.213268709307</v>
      </c>
      <c r="EE104" s="94">
        <f t="shared" si="124"/>
        <v>1920.4412180710572</v>
      </c>
      <c r="EF104" s="95">
        <f t="shared" si="125"/>
        <v>1920.4412180710572</v>
      </c>
      <c r="EG104" s="76">
        <f t="shared" si="126"/>
        <v>0.0789257234559528</v>
      </c>
      <c r="EH104" s="12">
        <f t="shared" si="127"/>
        <v>0.04615454083400669</v>
      </c>
      <c r="EI104" s="94">
        <f t="shared" si="128"/>
        <v>3154.181533395756</v>
      </c>
      <c r="EJ104" s="94">
        <f t="shared" si="129"/>
        <v>2104.2686428073816</v>
      </c>
      <c r="EK104" s="100">
        <f t="shared" si="130"/>
        <v>2104.2686428073816</v>
      </c>
    </row>
    <row r="105" spans="30:141" s="1" customFormat="1" ht="11.25">
      <c r="AD105" s="63"/>
      <c r="AE105" s="63">
        <f t="shared" si="131"/>
        <v>55</v>
      </c>
      <c r="AF105" s="74">
        <f t="shared" si="26"/>
        <v>0.86</v>
      </c>
      <c r="AG105" s="10">
        <f t="shared" si="27"/>
        <v>0.5102940328869229</v>
      </c>
      <c r="AH105" s="11">
        <f t="shared" si="132"/>
        <v>97.58099066095274</v>
      </c>
      <c r="AI105" s="77">
        <f t="shared" si="133"/>
        <v>751.3736280893361</v>
      </c>
      <c r="AK105" s="76">
        <f t="shared" si="28"/>
        <v>6.621756285387353</v>
      </c>
      <c r="AL105" s="12">
        <f t="shared" si="29"/>
        <v>2.389835737745945</v>
      </c>
      <c r="AM105" s="94">
        <f t="shared" si="30"/>
        <v>30.890299684902185</v>
      </c>
      <c r="AN105" s="94">
        <f t="shared" si="31"/>
        <v>33.391630412241554</v>
      </c>
      <c r="AO105" s="95">
        <f t="shared" si="32"/>
        <v>30.890299684902185</v>
      </c>
      <c r="AP105" s="76">
        <f t="shared" si="33"/>
        <v>4.158584227157144</v>
      </c>
      <c r="AQ105" s="12">
        <f t="shared" si="34"/>
        <v>1.5251581633360267</v>
      </c>
      <c r="AR105" s="94">
        <f t="shared" si="35"/>
        <v>49.186940776676636</v>
      </c>
      <c r="AS105" s="94">
        <f t="shared" si="36"/>
        <v>52.32277780701055</v>
      </c>
      <c r="AT105" s="95">
        <f t="shared" si="37"/>
        <v>49.186940776676636</v>
      </c>
      <c r="AU105" s="76">
        <f t="shared" si="38"/>
        <v>2.788122462959823</v>
      </c>
      <c r="AV105" s="12">
        <f t="shared" si="39"/>
        <v>1.0424345281275251</v>
      </c>
      <c r="AW105" s="94">
        <f t="shared" si="40"/>
        <v>73.3640788069457</v>
      </c>
      <c r="AX105" s="94">
        <f t="shared" si="41"/>
        <v>76.55206111037114</v>
      </c>
      <c r="AY105" s="95">
        <f t="shared" si="42"/>
        <v>73.3640788069457</v>
      </c>
      <c r="AZ105" s="76">
        <f t="shared" si="43"/>
        <v>1.6928606987625014</v>
      </c>
      <c r="BA105" s="12">
        <f t="shared" si="44"/>
        <v>0.6557108929190234</v>
      </c>
      <c r="BB105" s="94">
        <f t="shared" si="45"/>
        <v>120.829809709403</v>
      </c>
      <c r="BC105" s="94">
        <f t="shared" si="46"/>
        <v>121.70075648054568</v>
      </c>
      <c r="BD105" s="95">
        <f t="shared" si="47"/>
        <v>120.829809709403</v>
      </c>
      <c r="BE105" s="76">
        <f t="shared" si="48"/>
        <v>1.1060195226309537</v>
      </c>
      <c r="BF105" s="12">
        <f t="shared" si="49"/>
        <v>0.44789513611335563</v>
      </c>
      <c r="BG105" s="94">
        <f t="shared" si="50"/>
        <v>184.94071027736433</v>
      </c>
      <c r="BH105" s="94">
        <f t="shared" si="51"/>
        <v>178.16784614643126</v>
      </c>
      <c r="BI105" s="95">
        <f t="shared" si="52"/>
        <v>178.16784614643126</v>
      </c>
      <c r="BJ105" s="76">
        <f t="shared" si="53"/>
        <v>0.739149228598067</v>
      </c>
      <c r="BK105" s="12">
        <f t="shared" si="54"/>
        <v>0.3191411969119387</v>
      </c>
      <c r="BL105" s="94">
        <f t="shared" si="55"/>
        <v>276.73442409452707</v>
      </c>
      <c r="BM105" s="94">
        <f t="shared" si="56"/>
        <v>250.04766690399654</v>
      </c>
      <c r="BN105" s="95">
        <f t="shared" si="57"/>
        <v>250.04766690399654</v>
      </c>
      <c r="BO105" s="76">
        <f t="shared" si="58"/>
        <v>0.5613183464994062</v>
      </c>
      <c r="BP105" s="12">
        <f t="shared" si="134"/>
        <v>0.3191411969119387</v>
      </c>
      <c r="BQ105" s="94">
        <f t="shared" si="59"/>
        <v>364.4064680437385</v>
      </c>
      <c r="BR105" s="94">
        <f t="shared" si="60"/>
        <v>250.04766690399654</v>
      </c>
      <c r="BS105" s="95">
        <f t="shared" si="61"/>
        <v>250.04766690399654</v>
      </c>
      <c r="BT105" s="76">
        <f t="shared" si="62"/>
        <v>0.44263834649940614</v>
      </c>
      <c r="BU105" s="12">
        <f t="shared" si="63"/>
        <v>0.21337937930768786</v>
      </c>
      <c r="BV105" s="94">
        <f t="shared" si="64"/>
        <v>462.11097098492</v>
      </c>
      <c r="BW105" s="94">
        <f t="shared" si="65"/>
        <v>373.98417766371335</v>
      </c>
      <c r="BX105" s="95">
        <f t="shared" si="66"/>
        <v>373.98417766371335</v>
      </c>
      <c r="BY105" s="76">
        <f t="shared" si="67"/>
        <v>0.3375577584336323</v>
      </c>
      <c r="BZ105" s="12">
        <f t="shared" si="68"/>
        <v>0.17517150090485398</v>
      </c>
      <c r="CA105" s="94">
        <f t="shared" si="69"/>
        <v>605.9645526891851</v>
      </c>
      <c r="CB105" s="94">
        <f t="shared" si="70"/>
        <v>455.5564763021789</v>
      </c>
      <c r="CC105" s="95">
        <f t="shared" si="71"/>
        <v>455.5564763021789</v>
      </c>
      <c r="CD105" s="76">
        <f t="shared" si="72"/>
        <v>0.2725474644007454</v>
      </c>
      <c r="CE105" s="12">
        <f t="shared" si="73"/>
        <v>0.15171756170343703</v>
      </c>
      <c r="CF105" s="94">
        <f t="shared" si="74"/>
        <v>750.504271047772</v>
      </c>
      <c r="CG105" s="94">
        <f t="shared" si="75"/>
        <v>525.9807157774236</v>
      </c>
      <c r="CH105" s="95">
        <f t="shared" si="76"/>
        <v>525.9807157774236</v>
      </c>
      <c r="CI105" s="76">
        <f t="shared" si="135"/>
        <v>0.2725474644007454</v>
      </c>
      <c r="CJ105" s="12">
        <f t="shared" si="77"/>
        <v>0.13846362250202007</v>
      </c>
      <c r="CK105" s="94">
        <f t="shared" si="78"/>
        <v>750.504271047772</v>
      </c>
      <c r="CL105" s="94">
        <f t="shared" si="79"/>
        <v>576.3283543994742</v>
      </c>
      <c r="CM105" s="95">
        <f t="shared" si="80"/>
        <v>576.3283543994742</v>
      </c>
      <c r="CN105" s="76">
        <f t="shared" si="81"/>
        <v>0.21269717036785846</v>
      </c>
      <c r="CO105" s="12">
        <f t="shared" si="82"/>
        <v>0.13006362250202008</v>
      </c>
      <c r="CP105" s="94">
        <f t="shared" si="83"/>
        <v>961.6866822545661</v>
      </c>
      <c r="CQ105" s="94">
        <f t="shared" si="84"/>
        <v>613.5498163565281</v>
      </c>
      <c r="CR105" s="95">
        <f t="shared" si="85"/>
        <v>613.5498163565281</v>
      </c>
      <c r="CS105" s="76">
        <f t="shared" si="86"/>
        <v>0.19033717036785847</v>
      </c>
      <c r="CT105" s="12">
        <f t="shared" si="87"/>
        <v>0.12226362250202008</v>
      </c>
      <c r="CU105" s="94">
        <f t="shared" si="88"/>
        <v>1074.661537211448</v>
      </c>
      <c r="CV105" s="94">
        <f t="shared" si="89"/>
        <v>652.6921914117238</v>
      </c>
      <c r="CW105" s="95">
        <f t="shared" si="90"/>
        <v>652.6921914117238</v>
      </c>
      <c r="CX105" s="76">
        <f t="shared" si="91"/>
        <v>0.16986917036785842</v>
      </c>
      <c r="CY105" s="12">
        <f t="shared" si="92"/>
        <v>0.11512362250202007</v>
      </c>
      <c r="CZ105" s="94">
        <f t="shared" si="93"/>
        <v>1204.1504391470396</v>
      </c>
      <c r="DA105" s="94">
        <f t="shared" si="94"/>
        <v>693.1723478331214</v>
      </c>
      <c r="DB105" s="95">
        <f t="shared" si="95"/>
        <v>693.1723478331214</v>
      </c>
      <c r="DC105" s="76">
        <f t="shared" si="96"/>
        <v>0.1362737322003727</v>
      </c>
      <c r="DD105" s="12">
        <f t="shared" si="97"/>
        <v>0.07585878085171852</v>
      </c>
      <c r="DE105" s="94">
        <f t="shared" si="98"/>
        <v>1501.008542095544</v>
      </c>
      <c r="DF105" s="94">
        <f t="shared" si="99"/>
        <v>1051.9614315548472</v>
      </c>
      <c r="DG105" s="95">
        <f t="shared" si="100"/>
        <v>1051.9614315548472</v>
      </c>
      <c r="DH105" s="76">
        <f t="shared" si="101"/>
        <v>0.11838858518392922</v>
      </c>
      <c r="DI105" s="12">
        <f t="shared" si="102"/>
        <v>0.06923181125101004</v>
      </c>
      <c r="DJ105" s="94">
        <f t="shared" si="103"/>
        <v>1727.7682284842997</v>
      </c>
      <c r="DK105" s="94">
        <f t="shared" si="104"/>
        <v>1152.6567087989483</v>
      </c>
      <c r="DL105" s="95">
        <f t="shared" si="105"/>
        <v>1152.6567087989483</v>
      </c>
      <c r="DM105" s="76">
        <f t="shared" si="106"/>
        <v>0.10634858518392923</v>
      </c>
      <c r="DN105" s="12">
        <f t="shared" si="107"/>
        <v>0.06503181125101004</v>
      </c>
      <c r="DO105" s="94">
        <f t="shared" si="108"/>
        <v>1923.3733645091322</v>
      </c>
      <c r="DP105" s="94">
        <f t="shared" si="109"/>
        <v>1227.0996327130563</v>
      </c>
      <c r="DQ105" s="95">
        <f t="shared" si="110"/>
        <v>1227.0996327130563</v>
      </c>
      <c r="DR105" s="76">
        <f t="shared" si="111"/>
        <v>0.09516858518392923</v>
      </c>
      <c r="DS105" s="12">
        <f t="shared" si="112"/>
        <v>0.06113181125101004</v>
      </c>
      <c r="DT105" s="94">
        <f t="shared" si="113"/>
        <v>2149.323074422896</v>
      </c>
      <c r="DU105" s="94">
        <f t="shared" si="114"/>
        <v>1305.3843828234476</v>
      </c>
      <c r="DV105" s="95">
        <f t="shared" si="115"/>
        <v>1305.3843828234476</v>
      </c>
      <c r="DW105" s="76">
        <f t="shared" si="116"/>
        <v>0.08493458518392921</v>
      </c>
      <c r="DX105" s="12">
        <f t="shared" si="117"/>
        <v>0.05756181125101004</v>
      </c>
      <c r="DY105" s="94">
        <f t="shared" si="118"/>
        <v>2408.300878294079</v>
      </c>
      <c r="DZ105" s="94">
        <f t="shared" si="119"/>
        <v>1386.3446956662428</v>
      </c>
      <c r="EA105" s="95">
        <f t="shared" si="120"/>
        <v>1386.3446956662428</v>
      </c>
      <c r="EB105" s="76">
        <f t="shared" si="121"/>
        <v>0.09084915480024845</v>
      </c>
      <c r="EC105" s="12">
        <f t="shared" si="122"/>
        <v>0.05057252056781234</v>
      </c>
      <c r="ED105" s="94">
        <f t="shared" si="123"/>
        <v>2251.512813143316</v>
      </c>
      <c r="EE105" s="94">
        <f t="shared" si="124"/>
        <v>1577.9421473322705</v>
      </c>
      <c r="EF105" s="95">
        <f t="shared" si="125"/>
        <v>1577.9421473322705</v>
      </c>
      <c r="EG105" s="76">
        <f t="shared" si="126"/>
        <v>0.0789257234559528</v>
      </c>
      <c r="EH105" s="12">
        <f t="shared" si="127"/>
        <v>0.04615454083400669</v>
      </c>
      <c r="EI105" s="94">
        <f t="shared" si="128"/>
        <v>2591.65234272645</v>
      </c>
      <c r="EJ105" s="94">
        <f t="shared" si="129"/>
        <v>1728.9850631984225</v>
      </c>
      <c r="EK105" s="100">
        <f t="shared" si="130"/>
        <v>1728.9850631984225</v>
      </c>
    </row>
    <row r="106" spans="30:141" s="1" customFormat="1" ht="11.25">
      <c r="AD106" s="63"/>
      <c r="AE106" s="63">
        <f t="shared" si="131"/>
        <v>75</v>
      </c>
      <c r="AF106" s="74">
        <f t="shared" si="26"/>
        <v>0.87</v>
      </c>
      <c r="AG106" s="10">
        <f t="shared" si="27"/>
        <v>0.49305172142484194</v>
      </c>
      <c r="AH106" s="11">
        <f t="shared" si="132"/>
        <v>131.11969167697512</v>
      </c>
      <c r="AI106" s="77">
        <f t="shared" si="133"/>
        <v>970.2857184096159</v>
      </c>
      <c r="AK106" s="76">
        <f t="shared" si="28"/>
        <v>6.696366327306758</v>
      </c>
      <c r="AL106" s="12">
        <f t="shared" si="29"/>
        <v>2.389835737745945</v>
      </c>
      <c r="AM106" s="94">
        <f t="shared" si="30"/>
        <v>22.732825263522436</v>
      </c>
      <c r="AN106" s="94">
        <f t="shared" si="31"/>
        <v>25.857940619581836</v>
      </c>
      <c r="AO106" s="95">
        <f t="shared" si="32"/>
        <v>22.732825263522436</v>
      </c>
      <c r="AP106" s="76">
        <f t="shared" si="33"/>
        <v>4.204714965256785</v>
      </c>
      <c r="AQ106" s="12">
        <f t="shared" si="34"/>
        <v>1.5251581633360267</v>
      </c>
      <c r="AR106" s="94">
        <f t="shared" si="35"/>
        <v>36.203958384109725</v>
      </c>
      <c r="AS106" s="94">
        <f t="shared" si="36"/>
        <v>40.51791616288526</v>
      </c>
      <c r="AT106" s="95">
        <f t="shared" si="37"/>
        <v>36.203958384109725</v>
      </c>
      <c r="AU106" s="76">
        <f t="shared" si="38"/>
        <v>2.8184566549282355</v>
      </c>
      <c r="AV106" s="12">
        <f t="shared" si="39"/>
        <v>1.0424345281275251</v>
      </c>
      <c r="AW106" s="94">
        <f t="shared" si="40"/>
        <v>54.01088051257473</v>
      </c>
      <c r="AX106" s="94">
        <f t="shared" si="41"/>
        <v>59.28068279567714</v>
      </c>
      <c r="AY106" s="95">
        <f t="shared" si="42"/>
        <v>54.01088051257473</v>
      </c>
      <c r="AZ106" s="76">
        <f t="shared" si="43"/>
        <v>1.7105983445996868</v>
      </c>
      <c r="BA106" s="12">
        <f t="shared" si="44"/>
        <v>0.6557108929190234</v>
      </c>
      <c r="BB106" s="94">
        <f t="shared" si="45"/>
        <v>88.99068919350799</v>
      </c>
      <c r="BC106" s="94">
        <f t="shared" si="46"/>
        <v>94.24310510092543</v>
      </c>
      <c r="BD106" s="95">
        <f t="shared" si="47"/>
        <v>88.99068919350799</v>
      </c>
      <c r="BE106" s="76">
        <f t="shared" si="48"/>
        <v>1.1170261377139872</v>
      </c>
      <c r="BF106" s="12">
        <f t="shared" si="49"/>
        <v>0.44789513611335563</v>
      </c>
      <c r="BG106" s="94">
        <f t="shared" si="50"/>
        <v>136.2791079631635</v>
      </c>
      <c r="BH106" s="94">
        <f t="shared" si="51"/>
        <v>137.97030959842678</v>
      </c>
      <c r="BI106" s="95">
        <f t="shared" si="52"/>
        <v>136.2791079631635</v>
      </c>
      <c r="BJ106" s="76">
        <f t="shared" si="53"/>
        <v>0.7459130859925625</v>
      </c>
      <c r="BK106" s="12">
        <f t="shared" si="54"/>
        <v>0.3191411969119387</v>
      </c>
      <c r="BL106" s="94">
        <f t="shared" si="55"/>
        <v>204.08185414341676</v>
      </c>
      <c r="BM106" s="94">
        <f t="shared" si="56"/>
        <v>193.63288473922955</v>
      </c>
      <c r="BN106" s="95">
        <f t="shared" si="57"/>
        <v>193.63288473922955</v>
      </c>
      <c r="BO106" s="76">
        <f t="shared" si="58"/>
        <v>0.566083930828288</v>
      </c>
      <c r="BP106" s="12">
        <f t="shared" si="134"/>
        <v>0.3191411969119387</v>
      </c>
      <c r="BQ106" s="94">
        <f t="shared" si="59"/>
        <v>268.9129956338146</v>
      </c>
      <c r="BR106" s="94">
        <f t="shared" si="60"/>
        <v>193.63288473922955</v>
      </c>
      <c r="BS106" s="95">
        <f t="shared" si="61"/>
        <v>193.63288473922955</v>
      </c>
      <c r="BT106" s="76">
        <f t="shared" si="62"/>
        <v>0.446023930828288</v>
      </c>
      <c r="BU106" s="12">
        <f t="shared" si="63"/>
        <v>0.21337937930768786</v>
      </c>
      <c r="BV106" s="94">
        <f t="shared" si="64"/>
        <v>341.2985606770168</v>
      </c>
      <c r="BW106" s="94">
        <f t="shared" si="65"/>
        <v>289.6073219337682</v>
      </c>
      <c r="BX106" s="95">
        <f t="shared" si="66"/>
        <v>289.6073219337682</v>
      </c>
      <c r="BY106" s="76">
        <f t="shared" si="67"/>
        <v>0.3397678273854383</v>
      </c>
      <c r="BZ106" s="12">
        <f t="shared" si="68"/>
        <v>0.17517150090485398</v>
      </c>
      <c r="CA106" s="94">
        <f t="shared" si="69"/>
        <v>448.03337264334556</v>
      </c>
      <c r="CB106" s="94">
        <f t="shared" si="70"/>
        <v>352.77559579029</v>
      </c>
      <c r="CC106" s="95">
        <f t="shared" si="71"/>
        <v>352.77559579029</v>
      </c>
      <c r="CD106" s="76">
        <f t="shared" si="72"/>
        <v>0.27402477566401345</v>
      </c>
      <c r="CE106" s="12">
        <f t="shared" si="73"/>
        <v>0.15171756170343703</v>
      </c>
      <c r="CF106" s="94">
        <f t="shared" si="74"/>
        <v>555.5239494323995</v>
      </c>
      <c r="CG106" s="94">
        <f t="shared" si="75"/>
        <v>407.3109922368944</v>
      </c>
      <c r="CH106" s="95">
        <f t="shared" si="76"/>
        <v>407.3109922368944</v>
      </c>
      <c r="CI106" s="76">
        <f t="shared" si="135"/>
        <v>0.27402477566401345</v>
      </c>
      <c r="CJ106" s="12">
        <f t="shared" si="77"/>
        <v>0.13846362250202007</v>
      </c>
      <c r="CK106" s="94">
        <f t="shared" si="78"/>
        <v>555.5239494323995</v>
      </c>
      <c r="CL106" s="94">
        <f t="shared" si="79"/>
        <v>446.29939243636085</v>
      </c>
      <c r="CM106" s="95">
        <f t="shared" si="80"/>
        <v>446.29939243636085</v>
      </c>
      <c r="CN106" s="76">
        <f t="shared" si="81"/>
        <v>0.2135017239425886</v>
      </c>
      <c r="CO106" s="12">
        <f t="shared" si="82"/>
        <v>0.13006362250202008</v>
      </c>
      <c r="CP106" s="94">
        <f t="shared" si="83"/>
        <v>713.0027936455188</v>
      </c>
      <c r="CQ106" s="94">
        <f t="shared" si="84"/>
        <v>475.12309290193264</v>
      </c>
      <c r="CR106" s="95">
        <f t="shared" si="85"/>
        <v>475.12309290193264</v>
      </c>
      <c r="CS106" s="76">
        <f t="shared" si="86"/>
        <v>0.19088172394258862</v>
      </c>
      <c r="CT106" s="12">
        <f t="shared" si="87"/>
        <v>0.12226362250202008</v>
      </c>
      <c r="CU106" s="94">
        <f t="shared" si="88"/>
        <v>797.4955510407341</v>
      </c>
      <c r="CV106" s="94">
        <f t="shared" si="89"/>
        <v>505.4343175229261</v>
      </c>
      <c r="CW106" s="95">
        <f t="shared" si="90"/>
        <v>505.4343175229261</v>
      </c>
      <c r="CX106" s="76">
        <f t="shared" si="91"/>
        <v>0.17017572394258862</v>
      </c>
      <c r="CY106" s="12">
        <f t="shared" si="92"/>
        <v>0.11512362250202007</v>
      </c>
      <c r="CZ106" s="94">
        <f t="shared" si="93"/>
        <v>894.5302073200301</v>
      </c>
      <c r="DA106" s="94">
        <f t="shared" si="94"/>
        <v>536.7814984809468</v>
      </c>
      <c r="DB106" s="95">
        <f t="shared" si="95"/>
        <v>536.7814984809468</v>
      </c>
      <c r="DC106" s="76">
        <f t="shared" si="96"/>
        <v>0.13701238783200673</v>
      </c>
      <c r="DD106" s="12">
        <f t="shared" si="97"/>
        <v>0.07585878085171852</v>
      </c>
      <c r="DE106" s="94">
        <f t="shared" si="98"/>
        <v>1111.047898864799</v>
      </c>
      <c r="DF106" s="94">
        <f t="shared" si="99"/>
        <v>814.6219844737888</v>
      </c>
      <c r="DG106" s="95">
        <f t="shared" si="100"/>
        <v>814.6219844737888</v>
      </c>
      <c r="DH106" s="76">
        <f t="shared" si="101"/>
        <v>0.1189308619712943</v>
      </c>
      <c r="DI106" s="12">
        <f t="shared" si="102"/>
        <v>0.06923181125101004</v>
      </c>
      <c r="DJ106" s="94">
        <f t="shared" si="103"/>
        <v>1279.9648728346247</v>
      </c>
      <c r="DK106" s="94">
        <f t="shared" si="104"/>
        <v>892.5987848727217</v>
      </c>
      <c r="DL106" s="95">
        <f t="shared" si="105"/>
        <v>892.5987848727217</v>
      </c>
      <c r="DM106" s="76">
        <f t="shared" si="106"/>
        <v>0.1067508619712943</v>
      </c>
      <c r="DN106" s="12">
        <f t="shared" si="107"/>
        <v>0.06503181125101004</v>
      </c>
      <c r="DO106" s="94">
        <f t="shared" si="108"/>
        <v>1426.0055872910375</v>
      </c>
      <c r="DP106" s="94">
        <f t="shared" si="109"/>
        <v>950.2461858038653</v>
      </c>
      <c r="DQ106" s="95">
        <f t="shared" si="110"/>
        <v>950.2461858038653</v>
      </c>
      <c r="DR106" s="76">
        <f t="shared" si="111"/>
        <v>0.09544086197129431</v>
      </c>
      <c r="DS106" s="12">
        <f t="shared" si="112"/>
        <v>0.06113181125101004</v>
      </c>
      <c r="DT106" s="94">
        <f t="shared" si="113"/>
        <v>1594.9911020814682</v>
      </c>
      <c r="DU106" s="94">
        <f t="shared" si="114"/>
        <v>1010.8686350458522</v>
      </c>
      <c r="DV106" s="95">
        <f t="shared" si="115"/>
        <v>1010.8686350458522</v>
      </c>
      <c r="DW106" s="76">
        <f t="shared" si="116"/>
        <v>0.08508786197129431</v>
      </c>
      <c r="DX106" s="12">
        <f t="shared" si="117"/>
        <v>0.05756181125101004</v>
      </c>
      <c r="DY106" s="94">
        <f t="shared" si="118"/>
        <v>1789.0604146400601</v>
      </c>
      <c r="DZ106" s="94">
        <f t="shared" si="119"/>
        <v>1073.5629969618935</v>
      </c>
      <c r="EA106" s="95">
        <f t="shared" si="120"/>
        <v>1073.5629969618935</v>
      </c>
      <c r="EB106" s="76">
        <f t="shared" si="121"/>
        <v>0.09134159188800449</v>
      </c>
      <c r="EC106" s="12">
        <f t="shared" si="122"/>
        <v>0.05057252056781234</v>
      </c>
      <c r="ED106" s="94">
        <f t="shared" si="123"/>
        <v>1666.5718482971981</v>
      </c>
      <c r="EE106" s="94">
        <f t="shared" si="124"/>
        <v>1221.9329767106833</v>
      </c>
      <c r="EF106" s="95">
        <f t="shared" si="125"/>
        <v>1221.9329767106833</v>
      </c>
      <c r="EG106" s="76">
        <f t="shared" si="126"/>
        <v>0.0792872413141962</v>
      </c>
      <c r="EH106" s="12">
        <f t="shared" si="127"/>
        <v>0.04615454083400669</v>
      </c>
      <c r="EI106" s="94">
        <f t="shared" si="128"/>
        <v>1919.9473092519368</v>
      </c>
      <c r="EJ106" s="94">
        <f t="shared" si="129"/>
        <v>1338.8981773090827</v>
      </c>
      <c r="EK106" s="100">
        <f t="shared" si="130"/>
        <v>1338.8981773090827</v>
      </c>
    </row>
    <row r="107" spans="30:141" s="1" customFormat="1" ht="11.25">
      <c r="AD107" s="63"/>
      <c r="AE107" s="63">
        <f t="shared" si="131"/>
        <v>90</v>
      </c>
      <c r="AF107" s="74">
        <f t="shared" si="26"/>
        <v>0.87</v>
      </c>
      <c r="AG107" s="10">
        <f t="shared" si="27"/>
        <v>0.49305172142484194</v>
      </c>
      <c r="AH107" s="11">
        <f t="shared" si="132"/>
        <v>156.84779924552444</v>
      </c>
      <c r="AI107" s="77">
        <f t="shared" si="133"/>
        <v>1160.673714416881</v>
      </c>
      <c r="AK107" s="76">
        <f t="shared" si="28"/>
        <v>6.696366327306758</v>
      </c>
      <c r="AL107" s="12">
        <f t="shared" si="29"/>
        <v>2.389835737745945</v>
      </c>
      <c r="AM107" s="94">
        <f t="shared" si="30"/>
        <v>19.003907315484156</v>
      </c>
      <c r="AN107" s="94">
        <f t="shared" si="31"/>
        <v>21.61640276593072</v>
      </c>
      <c r="AO107" s="95">
        <f t="shared" si="32"/>
        <v>19.003907315484156</v>
      </c>
      <c r="AP107" s="76">
        <f t="shared" si="33"/>
        <v>4.204714965256785</v>
      </c>
      <c r="AQ107" s="12">
        <f t="shared" si="34"/>
        <v>1.5251581633360267</v>
      </c>
      <c r="AR107" s="94">
        <f t="shared" si="35"/>
        <v>30.265339288437357</v>
      </c>
      <c r="AS107" s="94">
        <f t="shared" si="36"/>
        <v>33.87166858716786</v>
      </c>
      <c r="AT107" s="95">
        <f t="shared" si="37"/>
        <v>30.265339288437357</v>
      </c>
      <c r="AU107" s="76">
        <f t="shared" si="38"/>
        <v>2.8184566549282355</v>
      </c>
      <c r="AV107" s="12">
        <f t="shared" si="39"/>
        <v>1.0424345281275251</v>
      </c>
      <c r="AW107" s="94">
        <f t="shared" si="40"/>
        <v>45.15135076218049</v>
      </c>
      <c r="AX107" s="94">
        <f t="shared" si="41"/>
        <v>49.55673517868337</v>
      </c>
      <c r="AY107" s="95">
        <f t="shared" si="42"/>
        <v>45.15135076218049</v>
      </c>
      <c r="AZ107" s="76">
        <f t="shared" si="43"/>
        <v>1.7105983445996868</v>
      </c>
      <c r="BA107" s="12">
        <f t="shared" si="44"/>
        <v>0.6557108929190234</v>
      </c>
      <c r="BB107" s="94">
        <f t="shared" si="45"/>
        <v>74.39334045681386</v>
      </c>
      <c r="BC107" s="94">
        <f t="shared" si="46"/>
        <v>78.78419042507991</v>
      </c>
      <c r="BD107" s="95">
        <f t="shared" si="47"/>
        <v>74.39334045681386</v>
      </c>
      <c r="BE107" s="76">
        <f t="shared" si="48"/>
        <v>1.1170261377139872</v>
      </c>
      <c r="BF107" s="12">
        <f t="shared" si="49"/>
        <v>0.44789513611335563</v>
      </c>
      <c r="BG107" s="94">
        <f t="shared" si="50"/>
        <v>113.92493043636429</v>
      </c>
      <c r="BH107" s="94">
        <f t="shared" si="51"/>
        <v>115.33872035274175</v>
      </c>
      <c r="BI107" s="95">
        <f t="shared" si="52"/>
        <v>113.92493043636429</v>
      </c>
      <c r="BJ107" s="76">
        <f t="shared" si="53"/>
        <v>0.7459130859925625</v>
      </c>
      <c r="BK107" s="12">
        <f t="shared" si="54"/>
        <v>0.3191411969119387</v>
      </c>
      <c r="BL107" s="94">
        <f t="shared" si="55"/>
        <v>170.60583521648468</v>
      </c>
      <c r="BM107" s="94">
        <f t="shared" si="56"/>
        <v>161.87083445007596</v>
      </c>
      <c r="BN107" s="95">
        <f t="shared" si="57"/>
        <v>161.87083445007596</v>
      </c>
      <c r="BO107" s="76">
        <f t="shared" si="58"/>
        <v>0.566083930828288</v>
      </c>
      <c r="BP107" s="12">
        <f t="shared" si="134"/>
        <v>0.3191411969119387</v>
      </c>
      <c r="BQ107" s="94">
        <f t="shared" si="59"/>
        <v>224.80257450245122</v>
      </c>
      <c r="BR107" s="94">
        <f t="shared" si="60"/>
        <v>161.87083445007596</v>
      </c>
      <c r="BS107" s="95">
        <f t="shared" si="61"/>
        <v>161.87083445007596</v>
      </c>
      <c r="BT107" s="76">
        <f t="shared" si="62"/>
        <v>0.446023930828288</v>
      </c>
      <c r="BU107" s="12">
        <f t="shared" si="63"/>
        <v>0.21337937930768786</v>
      </c>
      <c r="BV107" s="94">
        <f t="shared" si="64"/>
        <v>285.31456775950124</v>
      </c>
      <c r="BW107" s="94">
        <f t="shared" si="65"/>
        <v>242.10236255790946</v>
      </c>
      <c r="BX107" s="95">
        <f t="shared" si="66"/>
        <v>242.10236255790946</v>
      </c>
      <c r="BY107" s="76">
        <f t="shared" si="67"/>
        <v>0.3397678273854383</v>
      </c>
      <c r="BZ107" s="12">
        <f t="shared" si="68"/>
        <v>0.17517150090485398</v>
      </c>
      <c r="CA107" s="94">
        <f t="shared" si="69"/>
        <v>374.5414214580831</v>
      </c>
      <c r="CB107" s="94">
        <f t="shared" si="70"/>
        <v>294.9089982370531</v>
      </c>
      <c r="CC107" s="95">
        <f t="shared" si="71"/>
        <v>294.9089982370531</v>
      </c>
      <c r="CD107" s="76">
        <f t="shared" si="72"/>
        <v>0.27402477566401345</v>
      </c>
      <c r="CE107" s="12">
        <f t="shared" si="73"/>
        <v>0.15171756170343703</v>
      </c>
      <c r="CF107" s="94">
        <f t="shared" si="74"/>
        <v>464.40007012613654</v>
      </c>
      <c r="CG107" s="94">
        <f t="shared" si="75"/>
        <v>340.49882737049825</v>
      </c>
      <c r="CH107" s="95">
        <f t="shared" si="76"/>
        <v>340.49882737049825</v>
      </c>
      <c r="CI107" s="76">
        <f t="shared" si="135"/>
        <v>0.27402477566401345</v>
      </c>
      <c r="CJ107" s="12">
        <f t="shared" si="77"/>
        <v>0.13846362250202007</v>
      </c>
      <c r="CK107" s="94">
        <f t="shared" si="78"/>
        <v>464.40007012613654</v>
      </c>
      <c r="CL107" s="94">
        <f t="shared" si="79"/>
        <v>373.0918700381239</v>
      </c>
      <c r="CM107" s="95">
        <f t="shared" si="80"/>
        <v>373.0918700381239</v>
      </c>
      <c r="CN107" s="76">
        <f t="shared" si="81"/>
        <v>0.2135017239425886</v>
      </c>
      <c r="CO107" s="12">
        <f t="shared" si="82"/>
        <v>0.13006362250202008</v>
      </c>
      <c r="CP107" s="94">
        <f t="shared" si="83"/>
        <v>596.0472950039813</v>
      </c>
      <c r="CQ107" s="94">
        <f t="shared" si="84"/>
        <v>397.18755219761135</v>
      </c>
      <c r="CR107" s="95">
        <f t="shared" si="85"/>
        <v>397.18755219761135</v>
      </c>
      <c r="CS107" s="76">
        <f t="shared" si="86"/>
        <v>0.19088172394258862</v>
      </c>
      <c r="CT107" s="12">
        <f t="shared" si="87"/>
        <v>0.12226362250202008</v>
      </c>
      <c r="CU107" s="94">
        <f t="shared" si="88"/>
        <v>666.6805098268168</v>
      </c>
      <c r="CV107" s="94">
        <f t="shared" si="89"/>
        <v>422.5267564821089</v>
      </c>
      <c r="CW107" s="95">
        <f t="shared" si="90"/>
        <v>422.5267564821089</v>
      </c>
      <c r="CX107" s="76">
        <f t="shared" si="91"/>
        <v>0.17017572394258862</v>
      </c>
      <c r="CY107" s="12">
        <f t="shared" si="92"/>
        <v>0.11512362250202007</v>
      </c>
      <c r="CZ107" s="94">
        <f t="shared" si="93"/>
        <v>747.7983468288274</v>
      </c>
      <c r="DA107" s="94">
        <f t="shared" si="94"/>
        <v>448.73198678772513</v>
      </c>
      <c r="DB107" s="95">
        <f t="shared" si="95"/>
        <v>448.73198678772513</v>
      </c>
      <c r="DC107" s="76">
        <f t="shared" si="96"/>
        <v>0.13701238783200673</v>
      </c>
      <c r="DD107" s="12">
        <f t="shared" si="97"/>
        <v>0.07585878085171852</v>
      </c>
      <c r="DE107" s="94">
        <f t="shared" si="98"/>
        <v>928.8001402522731</v>
      </c>
      <c r="DF107" s="94">
        <f t="shared" si="99"/>
        <v>680.9976547409965</v>
      </c>
      <c r="DG107" s="95">
        <f t="shared" si="100"/>
        <v>680.9976547409965</v>
      </c>
      <c r="DH107" s="76">
        <f t="shared" si="101"/>
        <v>0.1189308619712943</v>
      </c>
      <c r="DI107" s="12">
        <f t="shared" si="102"/>
        <v>0.06923181125101004</v>
      </c>
      <c r="DJ107" s="94">
        <f t="shared" si="103"/>
        <v>1070.0092719867955</v>
      </c>
      <c r="DK107" s="94">
        <f t="shared" si="104"/>
        <v>746.1837400762478</v>
      </c>
      <c r="DL107" s="95">
        <f t="shared" si="105"/>
        <v>746.1837400762478</v>
      </c>
      <c r="DM107" s="76">
        <f t="shared" si="106"/>
        <v>0.1067508619712943</v>
      </c>
      <c r="DN107" s="12">
        <f t="shared" si="107"/>
        <v>0.06503181125101004</v>
      </c>
      <c r="DO107" s="94">
        <f t="shared" si="108"/>
        <v>1192.0945900079626</v>
      </c>
      <c r="DP107" s="94">
        <f t="shared" si="109"/>
        <v>794.3751043952227</v>
      </c>
      <c r="DQ107" s="95">
        <f t="shared" si="110"/>
        <v>794.3751043952227</v>
      </c>
      <c r="DR107" s="76">
        <f t="shared" si="111"/>
        <v>0.09544086197129431</v>
      </c>
      <c r="DS107" s="12">
        <f t="shared" si="112"/>
        <v>0.06113181125101004</v>
      </c>
      <c r="DT107" s="94">
        <f t="shared" si="113"/>
        <v>1333.3610196536335</v>
      </c>
      <c r="DU107" s="94">
        <f t="shared" si="114"/>
        <v>845.0535129642178</v>
      </c>
      <c r="DV107" s="95">
        <f t="shared" si="115"/>
        <v>845.0535129642178</v>
      </c>
      <c r="DW107" s="76">
        <f t="shared" si="116"/>
        <v>0.08508786197129431</v>
      </c>
      <c r="DX107" s="12">
        <f t="shared" si="117"/>
        <v>0.05756181125101004</v>
      </c>
      <c r="DY107" s="94">
        <f t="shared" si="118"/>
        <v>1495.596693657655</v>
      </c>
      <c r="DZ107" s="94">
        <f t="shared" si="119"/>
        <v>897.4639735754503</v>
      </c>
      <c r="EA107" s="95">
        <f t="shared" si="120"/>
        <v>897.4639735754503</v>
      </c>
      <c r="EB107" s="76">
        <f t="shared" si="121"/>
        <v>0.09134159188800449</v>
      </c>
      <c r="EC107" s="12">
        <f t="shared" si="122"/>
        <v>0.05057252056781234</v>
      </c>
      <c r="ED107" s="94">
        <f t="shared" si="123"/>
        <v>1393.2002103784096</v>
      </c>
      <c r="EE107" s="94">
        <f t="shared" si="124"/>
        <v>1021.4964821114949</v>
      </c>
      <c r="EF107" s="95">
        <f t="shared" si="125"/>
        <v>1021.4964821114949</v>
      </c>
      <c r="EG107" s="76">
        <f t="shared" si="126"/>
        <v>0.0792872413141962</v>
      </c>
      <c r="EH107" s="12">
        <f t="shared" si="127"/>
        <v>0.04615454083400669</v>
      </c>
      <c r="EI107" s="94">
        <f t="shared" si="128"/>
        <v>1605.0139079801932</v>
      </c>
      <c r="EJ107" s="94">
        <f t="shared" si="129"/>
        <v>1119.2756101143716</v>
      </c>
      <c r="EK107" s="100">
        <f t="shared" si="130"/>
        <v>1119.2756101143716</v>
      </c>
    </row>
    <row r="108" spans="30:141" s="1" customFormat="1" ht="11.25">
      <c r="AD108" s="63"/>
      <c r="AE108" s="63">
        <f t="shared" si="131"/>
        <v>110</v>
      </c>
      <c r="AF108" s="74">
        <f t="shared" si="26"/>
        <v>0.87</v>
      </c>
      <c r="AG108" s="10">
        <f t="shared" si="27"/>
        <v>0.49305172142484194</v>
      </c>
      <c r="AH108" s="11">
        <f t="shared" si="132"/>
        <v>190.9007617037578</v>
      </c>
      <c r="AI108" s="77">
        <f t="shared" si="133"/>
        <v>1469.9358651189352</v>
      </c>
      <c r="AK108" s="76">
        <f t="shared" si="28"/>
        <v>6.696366327306758</v>
      </c>
      <c r="AL108" s="12">
        <f t="shared" si="29"/>
        <v>2.389835737745945</v>
      </c>
      <c r="AM108" s="94">
        <f t="shared" si="30"/>
        <v>15.613981908176628</v>
      </c>
      <c r="AN108" s="94">
        <f t="shared" si="31"/>
        <v>17.068493317314974</v>
      </c>
      <c r="AO108" s="95">
        <f t="shared" si="32"/>
        <v>15.613981908176628</v>
      </c>
      <c r="AP108" s="76">
        <f t="shared" si="33"/>
        <v>4.204714965256785</v>
      </c>
      <c r="AQ108" s="12">
        <f t="shared" si="34"/>
        <v>1.5251581633360267</v>
      </c>
      <c r="AR108" s="94">
        <f t="shared" si="35"/>
        <v>24.86659465600792</v>
      </c>
      <c r="AS108" s="94">
        <f t="shared" si="36"/>
        <v>26.745354219508577</v>
      </c>
      <c r="AT108" s="95">
        <f t="shared" si="37"/>
        <v>24.86659465600792</v>
      </c>
      <c r="AU108" s="76">
        <f t="shared" si="38"/>
        <v>2.8184566549282355</v>
      </c>
      <c r="AV108" s="12">
        <f t="shared" si="39"/>
        <v>1.0424345281275251</v>
      </c>
      <c r="AW108" s="94">
        <f t="shared" si="40"/>
        <v>37.09723280727663</v>
      </c>
      <c r="AX108" s="94">
        <f t="shared" si="41"/>
        <v>39.130414638574834</v>
      </c>
      <c r="AY108" s="95">
        <f t="shared" si="42"/>
        <v>37.09723280727663</v>
      </c>
      <c r="AZ108" s="76">
        <f t="shared" si="43"/>
        <v>1.7105983445996868</v>
      </c>
      <c r="BA108" s="12">
        <f t="shared" si="44"/>
        <v>0.6557108929190234</v>
      </c>
      <c r="BB108" s="94">
        <f t="shared" si="45"/>
        <v>61.12302342345553</v>
      </c>
      <c r="BC108" s="94">
        <f t="shared" si="46"/>
        <v>62.20865896799217</v>
      </c>
      <c r="BD108" s="95">
        <f t="shared" si="47"/>
        <v>61.12302342345553</v>
      </c>
      <c r="BE108" s="76">
        <f t="shared" si="48"/>
        <v>1.1170261377139872</v>
      </c>
      <c r="BF108" s="12">
        <f t="shared" si="49"/>
        <v>0.44789513611335563</v>
      </c>
      <c r="BG108" s="94">
        <f t="shared" si="50"/>
        <v>93.60295086654682</v>
      </c>
      <c r="BH108" s="94">
        <f t="shared" si="51"/>
        <v>91.07242305233157</v>
      </c>
      <c r="BI108" s="95">
        <f t="shared" si="52"/>
        <v>91.07242305233157</v>
      </c>
      <c r="BJ108" s="76">
        <f t="shared" si="53"/>
        <v>0.7459130859925625</v>
      </c>
      <c r="BK108" s="12">
        <f t="shared" si="54"/>
        <v>0.3191411969119387</v>
      </c>
      <c r="BL108" s="94">
        <f t="shared" si="55"/>
        <v>140.17309073745548</v>
      </c>
      <c r="BM108" s="94">
        <f t="shared" si="56"/>
        <v>127.81457146208759</v>
      </c>
      <c r="BN108" s="95">
        <f t="shared" si="57"/>
        <v>127.81457146208759</v>
      </c>
      <c r="BO108" s="76">
        <f t="shared" si="58"/>
        <v>0.566083930828288</v>
      </c>
      <c r="BP108" s="12">
        <f t="shared" si="134"/>
        <v>0.3191411969119387</v>
      </c>
      <c r="BQ108" s="94">
        <f t="shared" si="59"/>
        <v>184.70219165575728</v>
      </c>
      <c r="BR108" s="94">
        <f t="shared" si="60"/>
        <v>127.81457146208759</v>
      </c>
      <c r="BS108" s="95">
        <f t="shared" si="61"/>
        <v>127.81457146208759</v>
      </c>
      <c r="BT108" s="76">
        <f t="shared" si="62"/>
        <v>0.446023930828288</v>
      </c>
      <c r="BU108" s="12">
        <f t="shared" si="63"/>
        <v>0.21337937930768786</v>
      </c>
      <c r="BV108" s="94">
        <f t="shared" si="64"/>
        <v>234.42002874357794</v>
      </c>
      <c r="BW108" s="94">
        <f t="shared" si="65"/>
        <v>191.16606042975542</v>
      </c>
      <c r="BX108" s="95">
        <f t="shared" si="66"/>
        <v>191.16606042975542</v>
      </c>
      <c r="BY108" s="76">
        <f t="shared" si="67"/>
        <v>0.3397678273854383</v>
      </c>
      <c r="BZ108" s="12">
        <f t="shared" si="68"/>
        <v>0.17517150090485398</v>
      </c>
      <c r="CA108" s="94">
        <f t="shared" si="69"/>
        <v>307.730556744208</v>
      </c>
      <c r="CB108" s="94">
        <f t="shared" si="70"/>
        <v>232.8626238200306</v>
      </c>
      <c r="CC108" s="95">
        <f t="shared" si="71"/>
        <v>232.8626238200306</v>
      </c>
      <c r="CD108" s="76">
        <f t="shared" si="72"/>
        <v>0.27402477566401345</v>
      </c>
      <c r="CE108" s="12">
        <f t="shared" si="73"/>
        <v>0.15171756170343703</v>
      </c>
      <c r="CF108" s="94">
        <f t="shared" si="74"/>
        <v>381.56017984771563</v>
      </c>
      <c r="CG108" s="94">
        <f t="shared" si="75"/>
        <v>268.860736102069</v>
      </c>
      <c r="CH108" s="95">
        <f t="shared" si="76"/>
        <v>268.860736102069</v>
      </c>
      <c r="CI108" s="76">
        <f t="shared" si="135"/>
        <v>0.27402477566401345</v>
      </c>
      <c r="CJ108" s="12">
        <f t="shared" si="77"/>
        <v>0.13846362250202007</v>
      </c>
      <c r="CK108" s="94">
        <f t="shared" si="78"/>
        <v>381.56017984771563</v>
      </c>
      <c r="CL108" s="94">
        <f t="shared" si="79"/>
        <v>294.59647654821435</v>
      </c>
      <c r="CM108" s="95">
        <f t="shared" si="80"/>
        <v>294.59647654821435</v>
      </c>
      <c r="CN108" s="76">
        <f t="shared" si="81"/>
        <v>0.2135017239425886</v>
      </c>
      <c r="CO108" s="12">
        <f t="shared" si="82"/>
        <v>0.13006362250202008</v>
      </c>
      <c r="CP108" s="94">
        <f t="shared" si="83"/>
        <v>489.72411442076526</v>
      </c>
      <c r="CQ108" s="94">
        <f t="shared" si="84"/>
        <v>313.6226297138819</v>
      </c>
      <c r="CR108" s="95">
        <f t="shared" si="85"/>
        <v>313.6226297138819</v>
      </c>
      <c r="CS108" s="76">
        <f t="shared" si="86"/>
        <v>0.19088172394258862</v>
      </c>
      <c r="CT108" s="12">
        <f t="shared" si="87"/>
        <v>0.12226362250202008</v>
      </c>
      <c r="CU108" s="94">
        <f t="shared" si="88"/>
        <v>547.7577450868918</v>
      </c>
      <c r="CV108" s="94">
        <f t="shared" si="89"/>
        <v>333.6306784016906</v>
      </c>
      <c r="CW108" s="95">
        <f t="shared" si="90"/>
        <v>333.6306784016906</v>
      </c>
      <c r="CX108" s="76">
        <f t="shared" si="91"/>
        <v>0.17017572394258862</v>
      </c>
      <c r="CY108" s="12">
        <f t="shared" si="92"/>
        <v>0.11512362250202007</v>
      </c>
      <c r="CZ108" s="94">
        <f t="shared" si="93"/>
        <v>614.4057463822794</v>
      </c>
      <c r="DA108" s="94">
        <f t="shared" si="94"/>
        <v>354.3225485150227</v>
      </c>
      <c r="DB108" s="95">
        <f t="shared" si="95"/>
        <v>354.3225485150227</v>
      </c>
      <c r="DC108" s="76">
        <f t="shared" si="96"/>
        <v>0.13701238783200673</v>
      </c>
      <c r="DD108" s="12">
        <f t="shared" si="97"/>
        <v>0.07585878085171852</v>
      </c>
      <c r="DE108" s="94">
        <f t="shared" si="98"/>
        <v>763.1203596954313</v>
      </c>
      <c r="DF108" s="94">
        <f t="shared" si="99"/>
        <v>537.721472204138</v>
      </c>
      <c r="DG108" s="95">
        <f t="shared" si="100"/>
        <v>537.721472204138</v>
      </c>
      <c r="DH108" s="76">
        <f t="shared" si="101"/>
        <v>0.1189308619712943</v>
      </c>
      <c r="DI108" s="12">
        <f t="shared" si="102"/>
        <v>0.06923181125101004</v>
      </c>
      <c r="DJ108" s="94">
        <f t="shared" si="103"/>
        <v>879.1405439433144</v>
      </c>
      <c r="DK108" s="94">
        <f t="shared" si="104"/>
        <v>589.1929530964287</v>
      </c>
      <c r="DL108" s="95">
        <f t="shared" si="105"/>
        <v>589.1929530964287</v>
      </c>
      <c r="DM108" s="76">
        <f t="shared" si="106"/>
        <v>0.1067508619712943</v>
      </c>
      <c r="DN108" s="12">
        <f t="shared" si="107"/>
        <v>0.06503181125101004</v>
      </c>
      <c r="DO108" s="94">
        <f t="shared" si="108"/>
        <v>979.4482288415305</v>
      </c>
      <c r="DP108" s="94">
        <f t="shared" si="109"/>
        <v>627.2452594277638</v>
      </c>
      <c r="DQ108" s="95">
        <f t="shared" si="110"/>
        <v>627.2452594277638</v>
      </c>
      <c r="DR108" s="76">
        <f t="shared" si="111"/>
        <v>0.09544086197129431</v>
      </c>
      <c r="DS108" s="12">
        <f t="shared" si="112"/>
        <v>0.06113181125101004</v>
      </c>
      <c r="DT108" s="94">
        <f t="shared" si="113"/>
        <v>1095.5154901737835</v>
      </c>
      <c r="DU108" s="94">
        <f t="shared" si="114"/>
        <v>667.2613568033812</v>
      </c>
      <c r="DV108" s="95">
        <f t="shared" si="115"/>
        <v>667.2613568033812</v>
      </c>
      <c r="DW108" s="76">
        <f t="shared" si="116"/>
        <v>0.08508786197129431</v>
      </c>
      <c r="DX108" s="12">
        <f t="shared" si="117"/>
        <v>0.05756181125101004</v>
      </c>
      <c r="DY108" s="94">
        <f t="shared" si="118"/>
        <v>1228.8114927645588</v>
      </c>
      <c r="DZ108" s="94">
        <f t="shared" si="119"/>
        <v>708.6450970300453</v>
      </c>
      <c r="EA108" s="95">
        <f t="shared" si="120"/>
        <v>708.6450970300453</v>
      </c>
      <c r="EB108" s="76">
        <f t="shared" si="121"/>
        <v>0.09134159188800449</v>
      </c>
      <c r="EC108" s="12">
        <f t="shared" si="122"/>
        <v>0.05057252056781234</v>
      </c>
      <c r="ED108" s="94">
        <f t="shared" si="123"/>
        <v>1144.6805395431468</v>
      </c>
      <c r="EE108" s="94">
        <f t="shared" si="124"/>
        <v>806.5822083062071</v>
      </c>
      <c r="EF108" s="95">
        <f t="shared" si="125"/>
        <v>806.5822083062071</v>
      </c>
      <c r="EG108" s="76">
        <f t="shared" si="126"/>
        <v>0.0792872413141962</v>
      </c>
      <c r="EH108" s="12">
        <f t="shared" si="127"/>
        <v>0.04615454083400669</v>
      </c>
      <c r="EI108" s="94">
        <f t="shared" si="128"/>
        <v>1318.7108159149714</v>
      </c>
      <c r="EJ108" s="94">
        <f t="shared" si="129"/>
        <v>883.7894296446431</v>
      </c>
      <c r="EK108" s="100">
        <f t="shared" si="130"/>
        <v>883.7894296446431</v>
      </c>
    </row>
    <row r="109" spans="30:141" s="1" customFormat="1" ht="11.25">
      <c r="AD109" s="63"/>
      <c r="AE109" s="63">
        <f t="shared" si="131"/>
        <v>132</v>
      </c>
      <c r="AF109" s="74">
        <f t="shared" si="26"/>
        <v>0.87</v>
      </c>
      <c r="AG109" s="10">
        <f t="shared" si="27"/>
        <v>0.49305172142484194</v>
      </c>
      <c r="AH109" s="11">
        <f t="shared" si="132"/>
        <v>228.60266578971917</v>
      </c>
      <c r="AI109" s="77">
        <f t="shared" si="133"/>
        <v>1760.2405265808377</v>
      </c>
      <c r="AK109" s="76">
        <f t="shared" si="28"/>
        <v>6.696366327306758</v>
      </c>
      <c r="AL109" s="12">
        <f t="shared" si="29"/>
        <v>2.389835737745945</v>
      </c>
      <c r="AM109" s="94">
        <f t="shared" si="30"/>
        <v>13.038872618578461</v>
      </c>
      <c r="AN109" s="94">
        <f t="shared" si="31"/>
        <v>14.253501218608562</v>
      </c>
      <c r="AO109" s="95">
        <f t="shared" si="32"/>
        <v>13.038872618578461</v>
      </c>
      <c r="AP109" s="76">
        <f t="shared" si="33"/>
        <v>4.204714965256785</v>
      </c>
      <c r="AQ109" s="12">
        <f t="shared" si="34"/>
        <v>1.5251581633360267</v>
      </c>
      <c r="AR109" s="94">
        <f t="shared" si="35"/>
        <v>20.765514017133533</v>
      </c>
      <c r="AS109" s="94">
        <f t="shared" si="36"/>
        <v>22.334422369498974</v>
      </c>
      <c r="AT109" s="95">
        <f t="shared" si="37"/>
        <v>20.765514017133533</v>
      </c>
      <c r="AU109" s="76">
        <f t="shared" si="38"/>
        <v>2.8184566549282355</v>
      </c>
      <c r="AV109" s="12">
        <f t="shared" si="39"/>
        <v>1.0424345281275251</v>
      </c>
      <c r="AW109" s="94">
        <f t="shared" si="40"/>
        <v>30.979035067443355</v>
      </c>
      <c r="AX109" s="94">
        <f t="shared" si="41"/>
        <v>32.67689785892145</v>
      </c>
      <c r="AY109" s="95">
        <f t="shared" si="42"/>
        <v>30.979035067443355</v>
      </c>
      <c r="AZ109" s="76">
        <f t="shared" si="43"/>
        <v>1.7105983445996868</v>
      </c>
      <c r="BA109" s="12">
        <f t="shared" si="44"/>
        <v>0.6557108929190234</v>
      </c>
      <c r="BB109" s="94">
        <f t="shared" si="45"/>
        <v>51.042413214496506</v>
      </c>
      <c r="BC109" s="94">
        <f t="shared" si="46"/>
        <v>51.949002171667104</v>
      </c>
      <c r="BD109" s="95">
        <f t="shared" si="47"/>
        <v>51.042413214496506</v>
      </c>
      <c r="BE109" s="76">
        <f t="shared" si="48"/>
        <v>1.1170261377139872</v>
      </c>
      <c r="BF109" s="12">
        <f t="shared" si="49"/>
        <v>0.44789513611335563</v>
      </c>
      <c r="BG109" s="94">
        <f t="shared" si="50"/>
        <v>78.16564411624115</v>
      </c>
      <c r="BH109" s="94">
        <f t="shared" si="51"/>
        <v>76.05245927835917</v>
      </c>
      <c r="BI109" s="95">
        <f t="shared" si="52"/>
        <v>76.05245927835917</v>
      </c>
      <c r="BJ109" s="76">
        <f t="shared" si="53"/>
        <v>0.7459130859925625</v>
      </c>
      <c r="BK109" s="12">
        <f t="shared" si="54"/>
        <v>0.3191411969119387</v>
      </c>
      <c r="BL109" s="94">
        <f t="shared" si="55"/>
        <v>117.05528323438142</v>
      </c>
      <c r="BM109" s="94">
        <f t="shared" si="56"/>
        <v>106.73497163587858</v>
      </c>
      <c r="BN109" s="95">
        <f t="shared" si="57"/>
        <v>106.73497163587858</v>
      </c>
      <c r="BO109" s="76">
        <f t="shared" si="58"/>
        <v>0.566083930828288</v>
      </c>
      <c r="BP109" s="12">
        <f t="shared" si="134"/>
        <v>0.3191411969119387</v>
      </c>
      <c r="BQ109" s="94">
        <f t="shared" si="59"/>
        <v>154.24049826204276</v>
      </c>
      <c r="BR109" s="94">
        <f t="shared" si="60"/>
        <v>106.73497163587858</v>
      </c>
      <c r="BS109" s="95">
        <f t="shared" si="61"/>
        <v>106.73497163587858</v>
      </c>
      <c r="BT109" s="76">
        <f t="shared" si="62"/>
        <v>0.446023930828288</v>
      </c>
      <c r="BU109" s="12">
        <f t="shared" si="63"/>
        <v>0.21337937930768786</v>
      </c>
      <c r="BV109" s="94">
        <f t="shared" si="64"/>
        <v>195.75870601146067</v>
      </c>
      <c r="BW109" s="94">
        <f t="shared" si="65"/>
        <v>159.63832452205864</v>
      </c>
      <c r="BX109" s="95">
        <f t="shared" si="66"/>
        <v>159.63832452205864</v>
      </c>
      <c r="BY109" s="76">
        <f t="shared" si="67"/>
        <v>0.3397678273854383</v>
      </c>
      <c r="BZ109" s="12">
        <f t="shared" si="68"/>
        <v>0.17517150090485398</v>
      </c>
      <c r="CA109" s="94">
        <f t="shared" si="69"/>
        <v>256.9786204331863</v>
      </c>
      <c r="CB109" s="94">
        <f t="shared" si="70"/>
        <v>194.4581534340911</v>
      </c>
      <c r="CC109" s="95">
        <f t="shared" si="71"/>
        <v>194.4581534340911</v>
      </c>
      <c r="CD109" s="76">
        <f t="shared" si="72"/>
        <v>0.27402477566401345</v>
      </c>
      <c r="CE109" s="12">
        <f t="shared" si="73"/>
        <v>0.15171756170343703</v>
      </c>
      <c r="CF109" s="94">
        <f t="shared" si="74"/>
        <v>318.63201908482523</v>
      </c>
      <c r="CG109" s="94">
        <f t="shared" si="75"/>
        <v>224.5193385510653</v>
      </c>
      <c r="CH109" s="95">
        <f t="shared" si="76"/>
        <v>224.5193385510653</v>
      </c>
      <c r="CI109" s="76">
        <f t="shared" si="135"/>
        <v>0.27402477566401345</v>
      </c>
      <c r="CJ109" s="12">
        <f t="shared" si="77"/>
        <v>0.13846362250202007</v>
      </c>
      <c r="CK109" s="94">
        <f t="shared" si="78"/>
        <v>318.63201908482523</v>
      </c>
      <c r="CL109" s="94">
        <f t="shared" si="79"/>
        <v>246.01065597384004</v>
      </c>
      <c r="CM109" s="95">
        <f t="shared" si="80"/>
        <v>246.01065597384004</v>
      </c>
      <c r="CN109" s="76">
        <f t="shared" si="81"/>
        <v>0.2135017239425886</v>
      </c>
      <c r="CO109" s="12">
        <f t="shared" si="82"/>
        <v>0.13006362250202008</v>
      </c>
      <c r="CP109" s="94">
        <f t="shared" si="83"/>
        <v>408.95720154732663</v>
      </c>
      <c r="CQ109" s="94">
        <f t="shared" si="84"/>
        <v>261.8989533349885</v>
      </c>
      <c r="CR109" s="95">
        <f t="shared" si="85"/>
        <v>261.8989533349885</v>
      </c>
      <c r="CS109" s="76">
        <f t="shared" si="86"/>
        <v>0.19088172394258862</v>
      </c>
      <c r="CT109" s="12">
        <f t="shared" si="87"/>
        <v>0.12226362250202008</v>
      </c>
      <c r="CU109" s="94">
        <f t="shared" si="88"/>
        <v>457.41973482674535</v>
      </c>
      <c r="CV109" s="94">
        <f t="shared" si="89"/>
        <v>278.60720877686504</v>
      </c>
      <c r="CW109" s="95">
        <f t="shared" si="90"/>
        <v>278.60720877686504</v>
      </c>
      <c r="CX109" s="76">
        <f t="shared" si="91"/>
        <v>0.17017572394258862</v>
      </c>
      <c r="CY109" s="12">
        <f t="shared" si="92"/>
        <v>0.11512362250202007</v>
      </c>
      <c r="CZ109" s="94">
        <f t="shared" si="93"/>
        <v>513.0759283771126</v>
      </c>
      <c r="DA109" s="94">
        <f t="shared" si="94"/>
        <v>295.8865075639746</v>
      </c>
      <c r="DB109" s="95">
        <f t="shared" si="95"/>
        <v>295.8865075639746</v>
      </c>
      <c r="DC109" s="76">
        <f t="shared" si="96"/>
        <v>0.13701238783200673</v>
      </c>
      <c r="DD109" s="12">
        <f t="shared" si="97"/>
        <v>0.07585878085171852</v>
      </c>
      <c r="DE109" s="94">
        <f t="shared" si="98"/>
        <v>637.2640381696505</v>
      </c>
      <c r="DF109" s="94">
        <f t="shared" si="99"/>
        <v>449.0386771021306</v>
      </c>
      <c r="DG109" s="95">
        <f t="shared" si="100"/>
        <v>449.0386771021306</v>
      </c>
      <c r="DH109" s="76">
        <f t="shared" si="101"/>
        <v>0.1189308619712943</v>
      </c>
      <c r="DI109" s="12">
        <f t="shared" si="102"/>
        <v>0.06923181125101004</v>
      </c>
      <c r="DJ109" s="94">
        <f t="shared" si="103"/>
        <v>734.1497917518262</v>
      </c>
      <c r="DK109" s="94">
        <f t="shared" si="104"/>
        <v>492.0213119476801</v>
      </c>
      <c r="DL109" s="95">
        <f t="shared" si="105"/>
        <v>492.0213119476801</v>
      </c>
      <c r="DM109" s="76">
        <f t="shared" si="106"/>
        <v>0.1067508619712943</v>
      </c>
      <c r="DN109" s="12">
        <f t="shared" si="107"/>
        <v>0.06503181125101004</v>
      </c>
      <c r="DO109" s="94">
        <f t="shared" si="108"/>
        <v>817.9144030946533</v>
      </c>
      <c r="DP109" s="94">
        <f t="shared" si="109"/>
        <v>523.797906669977</v>
      </c>
      <c r="DQ109" s="95">
        <f t="shared" si="110"/>
        <v>523.797906669977</v>
      </c>
      <c r="DR109" s="76">
        <f t="shared" si="111"/>
        <v>0.09544086197129431</v>
      </c>
      <c r="DS109" s="12">
        <f t="shared" si="112"/>
        <v>0.06113181125101004</v>
      </c>
      <c r="DT109" s="94">
        <f t="shared" si="113"/>
        <v>914.8394696534907</v>
      </c>
      <c r="DU109" s="94">
        <f t="shared" si="114"/>
        <v>557.2144175537301</v>
      </c>
      <c r="DV109" s="95">
        <f t="shared" si="115"/>
        <v>557.2144175537301</v>
      </c>
      <c r="DW109" s="76">
        <f t="shared" si="116"/>
        <v>0.08508786197129431</v>
      </c>
      <c r="DX109" s="12">
        <f t="shared" si="117"/>
        <v>0.05756181125101004</v>
      </c>
      <c r="DY109" s="94">
        <f t="shared" si="118"/>
        <v>1026.1518567542253</v>
      </c>
      <c r="DZ109" s="94">
        <f t="shared" si="119"/>
        <v>591.7730151279492</v>
      </c>
      <c r="EA109" s="95">
        <f t="shared" si="120"/>
        <v>591.7730151279492</v>
      </c>
      <c r="EB109" s="76">
        <f t="shared" si="121"/>
        <v>0.09134159188800449</v>
      </c>
      <c r="EC109" s="12">
        <f t="shared" si="122"/>
        <v>0.05057252056781234</v>
      </c>
      <c r="ED109" s="94">
        <f t="shared" si="123"/>
        <v>955.8960572544757</v>
      </c>
      <c r="EE109" s="94">
        <f t="shared" si="124"/>
        <v>673.558015653196</v>
      </c>
      <c r="EF109" s="95">
        <f t="shared" si="125"/>
        <v>673.558015653196</v>
      </c>
      <c r="EG109" s="76">
        <f t="shared" si="126"/>
        <v>0.0792872413141962</v>
      </c>
      <c r="EH109" s="12">
        <f t="shared" si="127"/>
        <v>0.04615454083400669</v>
      </c>
      <c r="EI109" s="94">
        <f t="shared" si="128"/>
        <v>1101.2246876277393</v>
      </c>
      <c r="EJ109" s="94">
        <f t="shared" si="129"/>
        <v>738.0319679215203</v>
      </c>
      <c r="EK109" s="100">
        <f t="shared" si="130"/>
        <v>738.0319679215203</v>
      </c>
    </row>
    <row r="110" spans="30:141" s="1" customFormat="1" ht="11.25">
      <c r="AD110" s="63"/>
      <c r="AE110" s="63">
        <f t="shared" si="131"/>
        <v>150</v>
      </c>
      <c r="AF110" s="74">
        <f t="shared" si="26"/>
        <v>0.88</v>
      </c>
      <c r="AG110" s="10">
        <f t="shared" si="27"/>
        <v>0.4749736834815165</v>
      </c>
      <c r="AH110" s="11">
        <f t="shared" si="132"/>
        <v>256.55595563385384</v>
      </c>
      <c r="AI110" s="77">
        <f t="shared" si="133"/>
        <v>2001.13645394406</v>
      </c>
      <c r="AK110" s="76">
        <f t="shared" si="28"/>
        <v>6.770890289398595</v>
      </c>
      <c r="AL110" s="12">
        <f t="shared" si="29"/>
        <v>2.389835737745945</v>
      </c>
      <c r="AM110" s="94">
        <f t="shared" si="30"/>
        <v>11.490334170906156</v>
      </c>
      <c r="AN110" s="94">
        <f t="shared" si="31"/>
        <v>12.537671002502014</v>
      </c>
      <c r="AO110" s="95">
        <f t="shared" si="32"/>
        <v>11.490334170906156</v>
      </c>
      <c r="AP110" s="76">
        <f t="shared" si="33"/>
        <v>4.2507654736142255</v>
      </c>
      <c r="AQ110" s="12">
        <f t="shared" si="34"/>
        <v>1.5251581633360267</v>
      </c>
      <c r="AR110" s="94">
        <f t="shared" si="35"/>
        <v>18.30253692956244</v>
      </c>
      <c r="AS110" s="94">
        <f t="shared" si="36"/>
        <v>19.64581441464496</v>
      </c>
      <c r="AT110" s="95">
        <f t="shared" si="37"/>
        <v>18.30253692956244</v>
      </c>
      <c r="AU110" s="76">
        <f t="shared" si="38"/>
        <v>2.8487156315133366</v>
      </c>
      <c r="AV110" s="12">
        <f t="shared" si="39"/>
        <v>1.0424345281275251</v>
      </c>
      <c r="AW110" s="94">
        <f t="shared" si="40"/>
        <v>27.310480273667537</v>
      </c>
      <c r="AX110" s="94">
        <f t="shared" si="41"/>
        <v>28.74326724739384</v>
      </c>
      <c r="AY110" s="95">
        <f t="shared" si="42"/>
        <v>27.310480273667537</v>
      </c>
      <c r="AZ110" s="76">
        <f t="shared" si="43"/>
        <v>1.7282657894124476</v>
      </c>
      <c r="BA110" s="12">
        <f t="shared" si="44"/>
        <v>0.6557108929190234</v>
      </c>
      <c r="BB110" s="94">
        <f t="shared" si="45"/>
        <v>45.01610373609412</v>
      </c>
      <c r="BC110" s="94">
        <f t="shared" si="46"/>
        <v>45.695404107890276</v>
      </c>
      <c r="BD110" s="95">
        <f t="shared" si="47"/>
        <v>45.01610373609412</v>
      </c>
      <c r="BE110" s="76">
        <f t="shared" si="48"/>
        <v>1.1279658946785214</v>
      </c>
      <c r="BF110" s="12">
        <f t="shared" si="49"/>
        <v>0.44789513611335563</v>
      </c>
      <c r="BG110" s="94">
        <f t="shared" si="50"/>
        <v>68.97353229098017</v>
      </c>
      <c r="BH110" s="94">
        <f t="shared" si="51"/>
        <v>66.89729763508117</v>
      </c>
      <c r="BI110" s="95">
        <f t="shared" si="52"/>
        <v>66.89729763508117</v>
      </c>
      <c r="BJ110" s="76">
        <f t="shared" si="53"/>
        <v>0.7526109209950398</v>
      </c>
      <c r="BK110" s="12">
        <f t="shared" si="54"/>
        <v>0.3191411969119387</v>
      </c>
      <c r="BL110" s="94">
        <f t="shared" si="55"/>
        <v>103.3731904353353</v>
      </c>
      <c r="BM110" s="94">
        <f t="shared" si="56"/>
        <v>93.88626263173441</v>
      </c>
      <c r="BN110" s="95">
        <f t="shared" si="57"/>
        <v>93.88626263173441</v>
      </c>
      <c r="BO110" s="76">
        <f t="shared" si="58"/>
        <v>0.5707859999445953</v>
      </c>
      <c r="BP110" s="12">
        <f t="shared" si="134"/>
        <v>0.3191411969119387</v>
      </c>
      <c r="BQ110" s="94">
        <f t="shared" si="59"/>
        <v>136.3029087386256</v>
      </c>
      <c r="BR110" s="94">
        <f t="shared" si="60"/>
        <v>93.88626263173441</v>
      </c>
      <c r="BS110" s="95">
        <f t="shared" si="61"/>
        <v>93.88626263173441</v>
      </c>
      <c r="BT110" s="76">
        <f t="shared" si="62"/>
        <v>0.44934599994459523</v>
      </c>
      <c r="BU110" s="12">
        <f t="shared" si="63"/>
        <v>0.21337937930768786</v>
      </c>
      <c r="BV110" s="94">
        <f t="shared" si="64"/>
        <v>173.14005703695176</v>
      </c>
      <c r="BW110" s="94">
        <f t="shared" si="65"/>
        <v>140.42113313430565</v>
      </c>
      <c r="BX110" s="95">
        <f t="shared" si="66"/>
        <v>140.42113313430565</v>
      </c>
      <c r="BY110" s="76">
        <f t="shared" si="67"/>
        <v>0.34191605257763225</v>
      </c>
      <c r="BZ110" s="12">
        <f t="shared" si="68"/>
        <v>0.17517150090485398</v>
      </c>
      <c r="CA110" s="94">
        <f t="shared" si="69"/>
        <v>227.54062429423035</v>
      </c>
      <c r="CB110" s="94">
        <f t="shared" si="70"/>
        <v>171.04936633588022</v>
      </c>
      <c r="CC110" s="95">
        <f t="shared" si="71"/>
        <v>171.04936633588022</v>
      </c>
      <c r="CD110" s="76">
        <f t="shared" si="72"/>
        <v>0.2754410788941507</v>
      </c>
      <c r="CE110" s="12">
        <f t="shared" si="73"/>
        <v>0.15171756170343703</v>
      </c>
      <c r="CF110" s="94">
        <f t="shared" si="74"/>
        <v>282.45529814247874</v>
      </c>
      <c r="CG110" s="94">
        <f t="shared" si="75"/>
        <v>197.49179919229852</v>
      </c>
      <c r="CH110" s="95">
        <f t="shared" si="76"/>
        <v>197.49179919229852</v>
      </c>
      <c r="CI110" s="76">
        <f t="shared" si="135"/>
        <v>0.2754410788941507</v>
      </c>
      <c r="CJ110" s="12">
        <f t="shared" si="77"/>
        <v>0.13846362250202007</v>
      </c>
      <c r="CK110" s="94">
        <f t="shared" si="78"/>
        <v>282.45529814247874</v>
      </c>
      <c r="CL110" s="94">
        <f t="shared" si="79"/>
        <v>216.3960012633875</v>
      </c>
      <c r="CM110" s="95">
        <f t="shared" si="80"/>
        <v>216.3960012633875</v>
      </c>
      <c r="CN110" s="76">
        <f t="shared" si="81"/>
        <v>0.2142461052106692</v>
      </c>
      <c r="CO110" s="12">
        <f t="shared" si="82"/>
        <v>0.13006362250202008</v>
      </c>
      <c r="CP110" s="94">
        <f t="shared" si="83"/>
        <v>363.13281860238453</v>
      </c>
      <c r="CQ110" s="94">
        <f t="shared" si="84"/>
        <v>230.37167236684473</v>
      </c>
      <c r="CR110" s="95">
        <f t="shared" si="85"/>
        <v>230.37167236684473</v>
      </c>
      <c r="CS110" s="76">
        <f t="shared" si="86"/>
        <v>0.19136610521066919</v>
      </c>
      <c r="CT110" s="12">
        <f t="shared" si="87"/>
        <v>0.12226362250202008</v>
      </c>
      <c r="CU110" s="94">
        <f t="shared" si="88"/>
        <v>406.5494878211891</v>
      </c>
      <c r="CV110" s="94">
        <f t="shared" si="89"/>
        <v>245.06859535742353</v>
      </c>
      <c r="CW110" s="95">
        <f t="shared" si="90"/>
        <v>245.06859535742353</v>
      </c>
      <c r="CX110" s="76">
        <f t="shared" si="91"/>
        <v>0.17042210521066917</v>
      </c>
      <c r="CY110" s="12">
        <f t="shared" si="92"/>
        <v>0.11512362250202007</v>
      </c>
      <c r="CZ110" s="94">
        <f t="shared" si="93"/>
        <v>456.5123283951942</v>
      </c>
      <c r="DA110" s="94">
        <f t="shared" si="94"/>
        <v>260.26781974615665</v>
      </c>
      <c r="DB110" s="95">
        <f t="shared" si="95"/>
        <v>260.26781974615665</v>
      </c>
      <c r="DC110" s="76">
        <f t="shared" si="96"/>
        <v>0.13772053944707535</v>
      </c>
      <c r="DD110" s="12">
        <f t="shared" si="97"/>
        <v>0.07585878085171852</v>
      </c>
      <c r="DE110" s="94">
        <f t="shared" si="98"/>
        <v>564.9105962849575</v>
      </c>
      <c r="DF110" s="94">
        <f t="shared" si="99"/>
        <v>394.98359838459703</v>
      </c>
      <c r="DG110" s="95">
        <f t="shared" si="100"/>
        <v>394.98359838459703</v>
      </c>
      <c r="DH110" s="76">
        <f t="shared" si="101"/>
        <v>0.1194430526053346</v>
      </c>
      <c r="DI110" s="12">
        <f t="shared" si="102"/>
        <v>0.06923181125101004</v>
      </c>
      <c r="DJ110" s="94">
        <f t="shared" si="103"/>
        <v>651.3546862938986</v>
      </c>
      <c r="DK110" s="94">
        <f t="shared" si="104"/>
        <v>432.792002526775</v>
      </c>
      <c r="DL110" s="95">
        <f t="shared" si="105"/>
        <v>432.792002526775</v>
      </c>
      <c r="DM110" s="76">
        <f t="shared" si="106"/>
        <v>0.1071230526053346</v>
      </c>
      <c r="DN110" s="12">
        <f t="shared" si="107"/>
        <v>0.06503181125101004</v>
      </c>
      <c r="DO110" s="94">
        <f t="shared" si="108"/>
        <v>726.2656372047691</v>
      </c>
      <c r="DP110" s="94">
        <f t="shared" si="109"/>
        <v>460.74334473368947</v>
      </c>
      <c r="DQ110" s="95">
        <f t="shared" si="110"/>
        <v>460.74334473368947</v>
      </c>
      <c r="DR110" s="76">
        <f t="shared" si="111"/>
        <v>0.09568305260533459</v>
      </c>
      <c r="DS110" s="12">
        <f t="shared" si="112"/>
        <v>0.06113181125101004</v>
      </c>
      <c r="DT110" s="94">
        <f t="shared" si="113"/>
        <v>813.0989756423782</v>
      </c>
      <c r="DU110" s="94">
        <f t="shared" si="114"/>
        <v>490.13719071484707</v>
      </c>
      <c r="DV110" s="95">
        <f t="shared" si="115"/>
        <v>490.13719071484707</v>
      </c>
      <c r="DW110" s="76">
        <f t="shared" si="116"/>
        <v>0.08521105260533458</v>
      </c>
      <c r="DX110" s="12">
        <f t="shared" si="117"/>
        <v>0.05756181125101004</v>
      </c>
      <c r="DY110" s="94">
        <f t="shared" si="118"/>
        <v>913.0246567903883</v>
      </c>
      <c r="DZ110" s="94">
        <f t="shared" si="119"/>
        <v>520.5356394923133</v>
      </c>
      <c r="EA110" s="95">
        <f t="shared" si="120"/>
        <v>520.5356394923133</v>
      </c>
      <c r="EB110" s="76">
        <f t="shared" si="121"/>
        <v>0.0918136929647169</v>
      </c>
      <c r="EC110" s="12">
        <f t="shared" si="122"/>
        <v>0.05057252056781234</v>
      </c>
      <c r="ED110" s="94">
        <f t="shared" si="123"/>
        <v>847.3658944274362</v>
      </c>
      <c r="EE110" s="94">
        <f t="shared" si="124"/>
        <v>592.4753975768955</v>
      </c>
      <c r="EF110" s="95">
        <f t="shared" si="125"/>
        <v>592.4753975768955</v>
      </c>
      <c r="EG110" s="76">
        <f t="shared" si="126"/>
        <v>0.07962870173688973</v>
      </c>
      <c r="EH110" s="12">
        <f t="shared" si="127"/>
        <v>0.04615454083400669</v>
      </c>
      <c r="EI110" s="94">
        <f t="shared" si="128"/>
        <v>977.0320294408479</v>
      </c>
      <c r="EJ110" s="94">
        <f t="shared" si="129"/>
        <v>649.1880037901625</v>
      </c>
      <c r="EK110" s="100">
        <f t="shared" si="130"/>
        <v>649.1880037901625</v>
      </c>
    </row>
    <row r="111" spans="30:141" s="1" customFormat="1" ht="11.25">
      <c r="AD111" s="63"/>
      <c r="AE111" s="63">
        <f t="shared" si="131"/>
        <v>185</v>
      </c>
      <c r="AF111" s="74">
        <f t="shared" si="26"/>
        <v>0.88</v>
      </c>
      <c r="AG111" s="10">
        <f t="shared" si="27"/>
        <v>0.4749736834815165</v>
      </c>
      <c r="AH111" s="11">
        <f t="shared" si="132"/>
        <v>316.08940881097345</v>
      </c>
      <c r="AI111" s="77">
        <f t="shared" si="133"/>
        <v>2465.497388725593</v>
      </c>
      <c r="AK111" s="76">
        <f t="shared" si="28"/>
        <v>6.770890289398595</v>
      </c>
      <c r="AL111" s="12">
        <f t="shared" si="29"/>
        <v>2.389835737745945</v>
      </c>
      <c r="AM111" s="94">
        <f t="shared" si="30"/>
        <v>9.326201959307197</v>
      </c>
      <c r="AN111" s="94">
        <f t="shared" si="31"/>
        <v>10.176279482345294</v>
      </c>
      <c r="AO111" s="95">
        <f t="shared" si="32"/>
        <v>9.326201959307197</v>
      </c>
      <c r="AP111" s="76">
        <f t="shared" si="33"/>
        <v>4.2507654736142255</v>
      </c>
      <c r="AQ111" s="12">
        <f t="shared" si="34"/>
        <v>1.5251581633360267</v>
      </c>
      <c r="AR111" s="94">
        <f t="shared" si="35"/>
        <v>14.855369150618559</v>
      </c>
      <c r="AS111" s="94">
        <f t="shared" si="36"/>
        <v>15.94564876537426</v>
      </c>
      <c r="AT111" s="95">
        <f t="shared" si="37"/>
        <v>14.855369150618559</v>
      </c>
      <c r="AU111" s="76">
        <f t="shared" si="38"/>
        <v>2.8487156315133366</v>
      </c>
      <c r="AV111" s="12">
        <f t="shared" si="39"/>
        <v>1.0424345281275251</v>
      </c>
      <c r="AW111" s="94">
        <f t="shared" si="40"/>
        <v>22.166722990773753</v>
      </c>
      <c r="AX111" s="94">
        <f t="shared" si="41"/>
        <v>23.329653544653567</v>
      </c>
      <c r="AY111" s="95">
        <f t="shared" si="42"/>
        <v>22.166722990773753</v>
      </c>
      <c r="AZ111" s="76">
        <f t="shared" si="43"/>
        <v>1.7282657894124476</v>
      </c>
      <c r="BA111" s="12">
        <f t="shared" si="44"/>
        <v>0.6557108929190234</v>
      </c>
      <c r="BB111" s="94">
        <f t="shared" si="45"/>
        <v>36.53760357352848</v>
      </c>
      <c r="BC111" s="94">
        <f t="shared" si="46"/>
        <v>37.088961990452894</v>
      </c>
      <c r="BD111" s="95">
        <f t="shared" si="47"/>
        <v>36.53760357352848</v>
      </c>
      <c r="BE111" s="76">
        <f t="shared" si="48"/>
        <v>1.1279658946785214</v>
      </c>
      <c r="BF111" s="12">
        <f t="shared" si="49"/>
        <v>0.44789513611335563</v>
      </c>
      <c r="BG111" s="94">
        <f t="shared" si="50"/>
        <v>55.98280105910518</v>
      </c>
      <c r="BH111" s="94">
        <f t="shared" si="51"/>
        <v>54.29761214920772</v>
      </c>
      <c r="BI111" s="95">
        <f t="shared" si="52"/>
        <v>54.29761214920772</v>
      </c>
      <c r="BJ111" s="76">
        <f t="shared" si="53"/>
        <v>0.7526109209950398</v>
      </c>
      <c r="BK111" s="12">
        <f t="shared" si="54"/>
        <v>0.3191411969119387</v>
      </c>
      <c r="BL111" s="94">
        <f t="shared" si="55"/>
        <v>83.9034998319662</v>
      </c>
      <c r="BM111" s="94">
        <f t="shared" si="56"/>
        <v>76.2033752443128</v>
      </c>
      <c r="BN111" s="95">
        <f t="shared" si="57"/>
        <v>76.2033752443128</v>
      </c>
      <c r="BO111" s="76">
        <f t="shared" si="58"/>
        <v>0.5707859999445953</v>
      </c>
      <c r="BP111" s="12">
        <f t="shared" si="134"/>
        <v>0.3191411969119387</v>
      </c>
      <c r="BQ111" s="94">
        <f t="shared" si="59"/>
        <v>110.63111269262512</v>
      </c>
      <c r="BR111" s="94">
        <f t="shared" si="60"/>
        <v>76.2033752443128</v>
      </c>
      <c r="BS111" s="95">
        <f t="shared" si="61"/>
        <v>76.2033752443128</v>
      </c>
      <c r="BT111" s="76">
        <f t="shared" si="62"/>
        <v>0.44934599994459523</v>
      </c>
      <c r="BU111" s="12">
        <f t="shared" si="63"/>
        <v>0.21337937930768786</v>
      </c>
      <c r="BV111" s="94">
        <f t="shared" si="64"/>
        <v>140.53021567128516</v>
      </c>
      <c r="BW111" s="94">
        <f t="shared" si="65"/>
        <v>113.97369541098564</v>
      </c>
      <c r="BX111" s="95">
        <f t="shared" si="66"/>
        <v>113.97369541098564</v>
      </c>
      <c r="BY111" s="76">
        <f t="shared" si="67"/>
        <v>0.34191605257763225</v>
      </c>
      <c r="BZ111" s="12">
        <f t="shared" si="68"/>
        <v>0.17517150090485398</v>
      </c>
      <c r="CA111" s="94">
        <f t="shared" si="69"/>
        <v>184.68477805354215</v>
      </c>
      <c r="CB111" s="94">
        <f t="shared" si="70"/>
        <v>138.83329342145115</v>
      </c>
      <c r="CC111" s="95">
        <f t="shared" si="71"/>
        <v>138.83329342145115</v>
      </c>
      <c r="CD111" s="76">
        <f t="shared" si="72"/>
        <v>0.2754410788941507</v>
      </c>
      <c r="CE111" s="12">
        <f t="shared" si="73"/>
        <v>0.15171756170343703</v>
      </c>
      <c r="CF111" s="94">
        <f t="shared" si="74"/>
        <v>229.25661828208965</v>
      </c>
      <c r="CG111" s="94">
        <f t="shared" si="75"/>
        <v>160.295460269374</v>
      </c>
      <c r="CH111" s="95">
        <f t="shared" si="76"/>
        <v>160.295460269374</v>
      </c>
      <c r="CI111" s="76">
        <f t="shared" si="135"/>
        <v>0.2754410788941507</v>
      </c>
      <c r="CJ111" s="12">
        <f t="shared" si="77"/>
        <v>0.13846362250202007</v>
      </c>
      <c r="CK111" s="94">
        <f t="shared" si="78"/>
        <v>229.25661828208965</v>
      </c>
      <c r="CL111" s="94">
        <f t="shared" si="79"/>
        <v>175.63917471424512</v>
      </c>
      <c r="CM111" s="95">
        <f t="shared" si="80"/>
        <v>175.63917471424512</v>
      </c>
      <c r="CN111" s="76">
        <f t="shared" si="81"/>
        <v>0.2142461052106692</v>
      </c>
      <c r="CO111" s="12">
        <f t="shared" si="82"/>
        <v>0.13006362250202008</v>
      </c>
      <c r="CP111" s="94">
        <f t="shared" si="83"/>
        <v>294.7390349110469</v>
      </c>
      <c r="CQ111" s="94">
        <f t="shared" si="84"/>
        <v>186.9826160179559</v>
      </c>
      <c r="CR111" s="95">
        <f t="shared" si="85"/>
        <v>186.9826160179559</v>
      </c>
      <c r="CS111" s="76">
        <f t="shared" si="86"/>
        <v>0.19136610521066919</v>
      </c>
      <c r="CT111" s="12">
        <f t="shared" si="87"/>
        <v>0.12226362250202008</v>
      </c>
      <c r="CU111" s="94">
        <f t="shared" si="88"/>
        <v>329.97844740439774</v>
      </c>
      <c r="CV111" s="94">
        <f t="shared" si="89"/>
        <v>198.91146594971673</v>
      </c>
      <c r="CW111" s="95">
        <f t="shared" si="90"/>
        <v>198.91146594971673</v>
      </c>
      <c r="CX111" s="76">
        <f t="shared" si="91"/>
        <v>0.17042210521066917</v>
      </c>
      <c r="CY111" s="12">
        <f t="shared" si="92"/>
        <v>0.11512362250202007</v>
      </c>
      <c r="CZ111" s="94">
        <f t="shared" si="93"/>
        <v>370.53110102814287</v>
      </c>
      <c r="DA111" s="94">
        <f t="shared" si="94"/>
        <v>211.24801196881074</v>
      </c>
      <c r="DB111" s="95">
        <f t="shared" si="95"/>
        <v>211.24801196881074</v>
      </c>
      <c r="DC111" s="76">
        <f t="shared" si="96"/>
        <v>0.13772053944707535</v>
      </c>
      <c r="DD111" s="12">
        <f t="shared" si="97"/>
        <v>0.07585878085171852</v>
      </c>
      <c r="DE111" s="94">
        <f t="shared" si="98"/>
        <v>458.5132365641793</v>
      </c>
      <c r="DF111" s="94">
        <f t="shared" si="99"/>
        <v>320.590920538748</v>
      </c>
      <c r="DG111" s="95">
        <f t="shared" si="100"/>
        <v>320.590920538748</v>
      </c>
      <c r="DH111" s="76">
        <f t="shared" si="101"/>
        <v>0.1194430526053346</v>
      </c>
      <c r="DI111" s="12">
        <f t="shared" si="102"/>
        <v>0.06923181125101004</v>
      </c>
      <c r="DJ111" s="94">
        <f t="shared" si="103"/>
        <v>528.6761256168949</v>
      </c>
      <c r="DK111" s="94">
        <f t="shared" si="104"/>
        <v>351.27834942849023</v>
      </c>
      <c r="DL111" s="95">
        <f t="shared" si="105"/>
        <v>351.27834942849023</v>
      </c>
      <c r="DM111" s="76">
        <f t="shared" si="106"/>
        <v>0.1071230526053346</v>
      </c>
      <c r="DN111" s="12">
        <f t="shared" si="107"/>
        <v>0.06503181125101004</v>
      </c>
      <c r="DO111" s="94">
        <f t="shared" si="108"/>
        <v>589.4780698220937</v>
      </c>
      <c r="DP111" s="94">
        <f t="shared" si="109"/>
        <v>373.9652320359118</v>
      </c>
      <c r="DQ111" s="95">
        <f t="shared" si="110"/>
        <v>373.9652320359118</v>
      </c>
      <c r="DR111" s="76">
        <f t="shared" si="111"/>
        <v>0.09568305260533459</v>
      </c>
      <c r="DS111" s="12">
        <f t="shared" si="112"/>
        <v>0.06113181125101004</v>
      </c>
      <c r="DT111" s="94">
        <f t="shared" si="113"/>
        <v>659.9568948087955</v>
      </c>
      <c r="DU111" s="94">
        <f t="shared" si="114"/>
        <v>397.82293189943346</v>
      </c>
      <c r="DV111" s="95">
        <f t="shared" si="115"/>
        <v>397.82293189943346</v>
      </c>
      <c r="DW111" s="76">
        <f t="shared" si="116"/>
        <v>0.08521105260533458</v>
      </c>
      <c r="DX111" s="12">
        <f t="shared" si="117"/>
        <v>0.05756181125101004</v>
      </c>
      <c r="DY111" s="94">
        <f t="shared" si="118"/>
        <v>741.0622020562857</v>
      </c>
      <c r="DZ111" s="94">
        <f t="shared" si="119"/>
        <v>422.4960239376215</v>
      </c>
      <c r="EA111" s="95">
        <f t="shared" si="120"/>
        <v>422.4960239376215</v>
      </c>
      <c r="EB111" s="76">
        <f t="shared" si="121"/>
        <v>0.0918136929647169</v>
      </c>
      <c r="EC111" s="12">
        <f t="shared" si="122"/>
        <v>0.05057252056781234</v>
      </c>
      <c r="ED111" s="94">
        <f t="shared" si="123"/>
        <v>687.7698548462689</v>
      </c>
      <c r="EE111" s="94">
        <f t="shared" si="124"/>
        <v>480.88638080812194</v>
      </c>
      <c r="EF111" s="95">
        <f t="shared" si="125"/>
        <v>480.88638080812194</v>
      </c>
      <c r="EG111" s="76">
        <f t="shared" si="126"/>
        <v>0.07962870173688973</v>
      </c>
      <c r="EH111" s="12">
        <f t="shared" si="127"/>
        <v>0.04615454083400669</v>
      </c>
      <c r="EI111" s="94">
        <f t="shared" si="128"/>
        <v>793.0141884253424</v>
      </c>
      <c r="EJ111" s="94">
        <f t="shared" si="129"/>
        <v>526.9175241427354</v>
      </c>
      <c r="EK111" s="100">
        <f t="shared" si="130"/>
        <v>526.9175241427354</v>
      </c>
    </row>
    <row r="112" spans="30:141" s="1" customFormat="1" ht="12" thickBot="1">
      <c r="AD112" s="63"/>
      <c r="AE112" s="63">
        <f t="shared" si="131"/>
        <v>200</v>
      </c>
      <c r="AF112" s="75">
        <f t="shared" si="26"/>
        <v>0.88</v>
      </c>
      <c r="AG112" s="90">
        <f t="shared" si="27"/>
        <v>0.4749736834815165</v>
      </c>
      <c r="AH112" s="91">
        <f t="shared" si="132"/>
        <v>341.71827979564694</v>
      </c>
      <c r="AI112" s="80">
        <f t="shared" si="133"/>
        <v>2597.0589264469168</v>
      </c>
      <c r="AK112" s="78">
        <f t="shared" si="28"/>
        <v>6.770890289398595</v>
      </c>
      <c r="AL112" s="79">
        <f t="shared" si="29"/>
        <v>2.389835737745945</v>
      </c>
      <c r="AM112" s="96">
        <f t="shared" si="30"/>
        <v>8.626736812359159</v>
      </c>
      <c r="AN112" s="96">
        <f t="shared" si="31"/>
        <v>9.66077058751596</v>
      </c>
      <c r="AO112" s="97">
        <f t="shared" si="32"/>
        <v>8.626736812359159</v>
      </c>
      <c r="AP112" s="78">
        <f t="shared" si="33"/>
        <v>4.2507654736142255</v>
      </c>
      <c r="AQ112" s="79">
        <f t="shared" si="34"/>
        <v>1.5251581633360267</v>
      </c>
      <c r="AR112" s="96">
        <f t="shared" si="35"/>
        <v>13.741216464322168</v>
      </c>
      <c r="AS112" s="96">
        <f t="shared" si="36"/>
        <v>15.137875768707275</v>
      </c>
      <c r="AT112" s="97">
        <f t="shared" si="37"/>
        <v>13.741216464322168</v>
      </c>
      <c r="AU112" s="78">
        <f t="shared" si="38"/>
        <v>2.8487156315133366</v>
      </c>
      <c r="AV112" s="79">
        <f t="shared" si="39"/>
        <v>1.0424345281275251</v>
      </c>
      <c r="AW112" s="96">
        <f t="shared" si="40"/>
        <v>20.504218766465726</v>
      </c>
      <c r="AX112" s="96">
        <f t="shared" si="41"/>
        <v>22.147822411141515</v>
      </c>
      <c r="AY112" s="97">
        <f t="shared" si="42"/>
        <v>20.504218766465726</v>
      </c>
      <c r="AZ112" s="78">
        <f t="shared" si="43"/>
        <v>1.7282657894124476</v>
      </c>
      <c r="BA112" s="79">
        <f t="shared" si="44"/>
        <v>0.6557108929190234</v>
      </c>
      <c r="BB112" s="96">
        <f t="shared" si="45"/>
        <v>33.797283305513844</v>
      </c>
      <c r="BC112" s="96">
        <f t="shared" si="46"/>
        <v>35.2101132580418</v>
      </c>
      <c r="BD112" s="97">
        <f t="shared" si="47"/>
        <v>33.797283305513844</v>
      </c>
      <c r="BE112" s="78">
        <f t="shared" si="48"/>
        <v>1.1279658946785214</v>
      </c>
      <c r="BF112" s="79">
        <f t="shared" si="49"/>
        <v>0.44789513611335563</v>
      </c>
      <c r="BG112" s="96">
        <f t="shared" si="50"/>
        <v>51.7840909796723</v>
      </c>
      <c r="BH112" s="96">
        <f t="shared" si="51"/>
        <v>51.54700942849128</v>
      </c>
      <c r="BI112" s="97">
        <f t="shared" si="52"/>
        <v>51.54700942849128</v>
      </c>
      <c r="BJ112" s="78">
        <f t="shared" si="53"/>
        <v>0.7526109209950398</v>
      </c>
      <c r="BK112" s="79">
        <f t="shared" si="54"/>
        <v>0.3191411969119387</v>
      </c>
      <c r="BL112" s="96">
        <f t="shared" si="55"/>
        <v>77.61073734456875</v>
      </c>
      <c r="BM112" s="96">
        <f t="shared" si="56"/>
        <v>72.34307268259433</v>
      </c>
      <c r="BN112" s="97">
        <f t="shared" si="57"/>
        <v>72.34307268259433</v>
      </c>
      <c r="BO112" s="78">
        <f t="shared" si="58"/>
        <v>0.5707859999445953</v>
      </c>
      <c r="BP112" s="79">
        <f t="shared" si="134"/>
        <v>0.3191411969119387</v>
      </c>
      <c r="BQ112" s="96">
        <f t="shared" si="59"/>
        <v>102.33377924067825</v>
      </c>
      <c r="BR112" s="96">
        <f t="shared" si="60"/>
        <v>72.34307268259433</v>
      </c>
      <c r="BS112" s="97">
        <f t="shared" si="61"/>
        <v>72.34307268259433</v>
      </c>
      <c r="BT112" s="78">
        <f t="shared" si="62"/>
        <v>0.44934599994459523</v>
      </c>
      <c r="BU112" s="79">
        <f t="shared" si="63"/>
        <v>0.21337937930768786</v>
      </c>
      <c r="BV112" s="96">
        <f t="shared" si="64"/>
        <v>129.99044949593878</v>
      </c>
      <c r="BW112" s="96">
        <f t="shared" si="65"/>
        <v>108.20002794608702</v>
      </c>
      <c r="BX112" s="97">
        <f t="shared" si="66"/>
        <v>108.20002794608702</v>
      </c>
      <c r="BY112" s="78">
        <f t="shared" si="67"/>
        <v>0.34191605257763225</v>
      </c>
      <c r="BZ112" s="79">
        <f t="shared" si="68"/>
        <v>0.17517150090485398</v>
      </c>
      <c r="CA112" s="96">
        <f t="shared" si="69"/>
        <v>170.83341969952647</v>
      </c>
      <c r="CB112" s="96">
        <f t="shared" si="70"/>
        <v>131.80029105733817</v>
      </c>
      <c r="CC112" s="97">
        <f t="shared" si="71"/>
        <v>131.80029105733817</v>
      </c>
      <c r="CD112" s="78">
        <f t="shared" si="72"/>
        <v>0.2754410788941507</v>
      </c>
      <c r="CE112" s="79">
        <f t="shared" si="73"/>
        <v>0.15171756170343703</v>
      </c>
      <c r="CF112" s="96">
        <f t="shared" si="74"/>
        <v>212.06237191093294</v>
      </c>
      <c r="CG112" s="96">
        <f t="shared" si="75"/>
        <v>152.17522971625442</v>
      </c>
      <c r="CH112" s="97">
        <f t="shared" si="76"/>
        <v>152.17522971625442</v>
      </c>
      <c r="CI112" s="78">
        <f t="shared" si="135"/>
        <v>0.2754410788941507</v>
      </c>
      <c r="CJ112" s="79">
        <f t="shared" si="77"/>
        <v>0.13846362250202007</v>
      </c>
      <c r="CK112" s="96">
        <f t="shared" si="78"/>
        <v>212.06237191093294</v>
      </c>
      <c r="CL112" s="96">
        <f t="shared" si="79"/>
        <v>166.74166388990508</v>
      </c>
      <c r="CM112" s="97">
        <f t="shared" si="80"/>
        <v>166.74166388990508</v>
      </c>
      <c r="CN112" s="78">
        <f t="shared" si="81"/>
        <v>0.2142461052106692</v>
      </c>
      <c r="CO112" s="79">
        <f t="shared" si="82"/>
        <v>0.13006362250202008</v>
      </c>
      <c r="CP112" s="96">
        <f t="shared" si="83"/>
        <v>272.6336072927184</v>
      </c>
      <c r="CQ112" s="96">
        <f t="shared" si="84"/>
        <v>177.5104703380989</v>
      </c>
      <c r="CR112" s="97">
        <f t="shared" si="85"/>
        <v>177.5104703380989</v>
      </c>
      <c r="CS112" s="78">
        <f t="shared" si="86"/>
        <v>0.19136610521066919</v>
      </c>
      <c r="CT112" s="79">
        <f t="shared" si="87"/>
        <v>0.12226362250202008</v>
      </c>
      <c r="CU112" s="96">
        <f t="shared" si="88"/>
        <v>305.23006384906796</v>
      </c>
      <c r="CV112" s="96">
        <f t="shared" si="89"/>
        <v>188.83502984568503</v>
      </c>
      <c r="CW112" s="97">
        <f t="shared" si="90"/>
        <v>188.83502984568503</v>
      </c>
      <c r="CX112" s="78">
        <f t="shared" si="91"/>
        <v>0.17042210521066917</v>
      </c>
      <c r="CY112" s="79">
        <f t="shared" si="92"/>
        <v>0.11512362250202007</v>
      </c>
      <c r="CZ112" s="96">
        <f t="shared" si="93"/>
        <v>342.7412684510322</v>
      </c>
      <c r="DA112" s="96">
        <f t="shared" si="94"/>
        <v>200.5466324151276</v>
      </c>
      <c r="DB112" s="97">
        <f t="shared" si="95"/>
        <v>200.5466324151276</v>
      </c>
      <c r="DC112" s="78">
        <f t="shared" si="96"/>
        <v>0.13772053944707535</v>
      </c>
      <c r="DD112" s="79">
        <f t="shared" si="97"/>
        <v>0.07585878085171852</v>
      </c>
      <c r="DE112" s="96">
        <f t="shared" si="98"/>
        <v>424.1247438218659</v>
      </c>
      <c r="DF112" s="96">
        <f t="shared" si="99"/>
        <v>304.35045943250884</v>
      </c>
      <c r="DG112" s="97">
        <f t="shared" si="100"/>
        <v>304.35045943250884</v>
      </c>
      <c r="DH112" s="78">
        <f t="shared" si="101"/>
        <v>0.1194430526053346</v>
      </c>
      <c r="DI112" s="79">
        <f t="shared" si="102"/>
        <v>0.06923181125101004</v>
      </c>
      <c r="DJ112" s="96">
        <f t="shared" si="103"/>
        <v>489.02541619562777</v>
      </c>
      <c r="DK112" s="96">
        <f t="shared" si="104"/>
        <v>333.48332777981017</v>
      </c>
      <c r="DL112" s="97">
        <f t="shared" si="105"/>
        <v>333.48332777981017</v>
      </c>
      <c r="DM112" s="78">
        <f t="shared" si="106"/>
        <v>0.1071230526053346</v>
      </c>
      <c r="DN112" s="79">
        <f t="shared" si="107"/>
        <v>0.06503181125101004</v>
      </c>
      <c r="DO112" s="96">
        <f t="shared" si="108"/>
        <v>545.2672145854368</v>
      </c>
      <c r="DP112" s="96">
        <f t="shared" si="109"/>
        <v>355.0209406761978</v>
      </c>
      <c r="DQ112" s="97">
        <f t="shared" si="110"/>
        <v>355.0209406761978</v>
      </c>
      <c r="DR112" s="78">
        <f t="shared" si="111"/>
        <v>0.09568305260533459</v>
      </c>
      <c r="DS112" s="79">
        <f t="shared" si="112"/>
        <v>0.06113181125101004</v>
      </c>
      <c r="DT112" s="96">
        <f t="shared" si="113"/>
        <v>610.4601276981359</v>
      </c>
      <c r="DU112" s="96">
        <f t="shared" si="114"/>
        <v>377.67005969137006</v>
      </c>
      <c r="DV112" s="97">
        <f t="shared" si="115"/>
        <v>377.67005969137006</v>
      </c>
      <c r="DW112" s="78">
        <f t="shared" si="116"/>
        <v>0.08521105260533458</v>
      </c>
      <c r="DX112" s="79">
        <f t="shared" si="117"/>
        <v>0.05756181125101004</v>
      </c>
      <c r="DY112" s="96">
        <f t="shared" si="118"/>
        <v>685.4825369020645</v>
      </c>
      <c r="DZ112" s="96">
        <f t="shared" si="119"/>
        <v>401.0932648302552</v>
      </c>
      <c r="EA112" s="97">
        <f t="shared" si="120"/>
        <v>401.0932648302552</v>
      </c>
      <c r="EB112" s="78">
        <f t="shared" si="121"/>
        <v>0.0918136929647169</v>
      </c>
      <c r="EC112" s="79">
        <f t="shared" si="122"/>
        <v>0.05057252056781234</v>
      </c>
      <c r="ED112" s="96">
        <f t="shared" si="123"/>
        <v>636.1871157327988</v>
      </c>
      <c r="EE112" s="96">
        <f t="shared" si="124"/>
        <v>456.5256891487632</v>
      </c>
      <c r="EF112" s="97">
        <f t="shared" si="125"/>
        <v>456.5256891487632</v>
      </c>
      <c r="EG112" s="78">
        <f t="shared" si="126"/>
        <v>0.07962870173688973</v>
      </c>
      <c r="EH112" s="79">
        <f t="shared" si="127"/>
        <v>0.04615454083400669</v>
      </c>
      <c r="EI112" s="96">
        <f t="shared" si="128"/>
        <v>733.5381242934418</v>
      </c>
      <c r="EJ112" s="96">
        <f t="shared" si="129"/>
        <v>500.2249916697152</v>
      </c>
      <c r="EK112" s="101">
        <f t="shared" si="130"/>
        <v>500.2249916697152</v>
      </c>
    </row>
    <row r="113" spans="30:31" ht="13.5" thickBot="1">
      <c r="AD113" s="63"/>
      <c r="AE113" s="63"/>
    </row>
    <row r="114" spans="1:52" ht="12.75">
      <c r="A114" s="63"/>
      <c r="B114" s="63"/>
      <c r="AF114" s="19">
        <v>2.5</v>
      </c>
      <c r="AG114" s="20">
        <v>4</v>
      </c>
      <c r="AH114" s="20">
        <v>6</v>
      </c>
      <c r="AI114" s="20">
        <v>10</v>
      </c>
      <c r="AJ114" s="20">
        <v>16</v>
      </c>
      <c r="AK114" s="20">
        <v>25</v>
      </c>
      <c r="AL114" s="20">
        <v>35</v>
      </c>
      <c r="AM114" s="20">
        <v>50</v>
      </c>
      <c r="AN114" s="20">
        <v>70</v>
      </c>
      <c r="AO114" s="20">
        <v>95</v>
      </c>
      <c r="AP114" s="20">
        <v>120</v>
      </c>
      <c r="AQ114" s="20">
        <v>150</v>
      </c>
      <c r="AR114" s="20">
        <v>185</v>
      </c>
      <c r="AS114" s="20">
        <v>240</v>
      </c>
      <c r="AT114" s="20" t="s">
        <v>11</v>
      </c>
      <c r="AU114" s="20" t="s">
        <v>12</v>
      </c>
      <c r="AV114" s="20" t="s">
        <v>13</v>
      </c>
      <c r="AW114" s="20" t="s">
        <v>14</v>
      </c>
      <c r="AX114" s="20" t="s">
        <v>15</v>
      </c>
      <c r="AY114" s="20" t="s">
        <v>16</v>
      </c>
      <c r="AZ114" s="21" t="s">
        <v>17</v>
      </c>
    </row>
    <row r="115" spans="1:52" ht="12.75">
      <c r="A115" s="63"/>
      <c r="B115" s="63"/>
      <c r="AE115" s="71">
        <f>AE89</f>
        <v>0.55</v>
      </c>
      <c r="AF115" s="133" t="str">
        <f aca="true" t="shared" si="136" ref="AF115:AF138">IF(AM89&lt;AN89,"Running","Starting")</f>
        <v>Running</v>
      </c>
      <c r="AG115" s="133" t="str">
        <f>IF(AR89&lt;AS89,"Running","Starting")</f>
        <v>Running</v>
      </c>
      <c r="AH115" s="133" t="str">
        <f>IF(AW89&lt;AX89,"Running","Starting")</f>
        <v>Running</v>
      </c>
      <c r="AI115" s="133" t="str">
        <f>IF(BB89&lt;BC89,"Running","Starting")</f>
        <v>Running</v>
      </c>
      <c r="AJ115" s="133" t="str">
        <f>IF(BG89&lt;BH89,"Running","Starting")</f>
        <v>Running</v>
      </c>
      <c r="AK115" s="133" t="str">
        <f>IF(BL89&lt;BM89,"Running","Starting")</f>
        <v>Running</v>
      </c>
      <c r="AL115" s="133" t="str">
        <f>IF(BQ89&lt;BR89,"Running","Starting")</f>
        <v>Running</v>
      </c>
      <c r="AM115" s="133" t="str">
        <f>IF(BV89&lt;BW89,"Running","Starting")</f>
        <v>Starting</v>
      </c>
      <c r="AN115" s="133" t="str">
        <f>IF(CA89&lt;CB89,"Running","Starting")</f>
        <v>Starting</v>
      </c>
      <c r="AO115" s="133" t="str">
        <f>IF(CF89&lt;CG89,"Running","Starting")</f>
        <v>Starting</v>
      </c>
      <c r="AP115" s="133" t="str">
        <f>IF(CK89&lt;CL89,"Running","Starting")</f>
        <v>Starting</v>
      </c>
      <c r="AQ115" s="133" t="str">
        <f>IF(CP89&lt;CQ89,"Running","Starting")</f>
        <v>Starting</v>
      </c>
      <c r="AR115" s="133" t="str">
        <f>IF(CU89&lt;CV89,"Running","Starting")</f>
        <v>Starting</v>
      </c>
      <c r="AS115" s="133" t="str">
        <f>IF(CZ89&lt;DA89,"Running","Starting")</f>
        <v>Starting</v>
      </c>
      <c r="AT115" s="133" t="str">
        <f>IF(DE89&lt;DF89,"Running","Starting")</f>
        <v>Starting</v>
      </c>
      <c r="AU115" s="133" t="str">
        <f>IF(DJ89&lt;DK89,"Running","Starting")</f>
        <v>Starting</v>
      </c>
      <c r="AV115" s="133" t="str">
        <f>IF(DO89&lt;DP89,"Running","Starting")</f>
        <v>Starting</v>
      </c>
      <c r="AW115" s="133" t="str">
        <f>IF(DT89&lt;DU89,"Running","Starting")</f>
        <v>Starting</v>
      </c>
      <c r="AX115" s="133" t="str">
        <f>IF(DY89&lt;DZ89,"Running","Starting")</f>
        <v>Starting</v>
      </c>
      <c r="AY115" s="133" t="str">
        <f>IF(ED89&lt;EE89,"Running","Starting")</f>
        <v>Starting</v>
      </c>
      <c r="AZ115" s="133" t="str">
        <f>IF(EI89&lt;EJ89,"Running","Starting")</f>
        <v>Starting</v>
      </c>
    </row>
    <row r="116" spans="1:52" ht="12.75">
      <c r="A116" s="63"/>
      <c r="B116" s="63"/>
      <c r="AE116" s="71">
        <f aca="true" t="shared" si="137" ref="AE116:AE138">AE90</f>
        <v>0.75</v>
      </c>
      <c r="AF116" s="133" t="str">
        <f t="shared" si="136"/>
        <v>Running</v>
      </c>
      <c r="AG116" s="133" t="str">
        <f aca="true" t="shared" si="138" ref="AG116:AG138">IF(AR90&lt;AS90,"Running","Starting")</f>
        <v>Running</v>
      </c>
      <c r="AH116" s="133" t="str">
        <f aca="true" t="shared" si="139" ref="AH116:AH138">IF(AW90&lt;AX90,"Running","Starting")</f>
        <v>Running</v>
      </c>
      <c r="AI116" s="133" t="str">
        <f aca="true" t="shared" si="140" ref="AI116:AI138">IF(BB90&lt;BC90,"Running","Starting")</f>
        <v>Running</v>
      </c>
      <c r="AJ116" s="133" t="str">
        <f aca="true" t="shared" si="141" ref="AJ116:AJ138">IF(BG90&lt;BH90,"Running","Starting")</f>
        <v>Running</v>
      </c>
      <c r="AK116" s="133" t="str">
        <f aca="true" t="shared" si="142" ref="AK116:AK138">IF(BL90&lt;BM90,"Running","Starting")</f>
        <v>Running</v>
      </c>
      <c r="AL116" s="133" t="str">
        <f aca="true" t="shared" si="143" ref="AL116:AL138">IF(BQ90&lt;BR90,"Running","Starting")</f>
        <v>Starting</v>
      </c>
      <c r="AM116" s="133" t="str">
        <f aca="true" t="shared" si="144" ref="AM116:AM138">IF(BV90&lt;BW90,"Running","Starting")</f>
        <v>Running</v>
      </c>
      <c r="AN116" s="133" t="str">
        <f aca="true" t="shared" si="145" ref="AN116:AN138">IF(CA90&lt;CB90,"Running","Starting")</f>
        <v>Running</v>
      </c>
      <c r="AO116" s="133" t="str">
        <f aca="true" t="shared" si="146" ref="AO116:AO138">IF(CF90&lt;CG90,"Running","Starting")</f>
        <v>Starting</v>
      </c>
      <c r="AP116" s="133" t="str">
        <f aca="true" t="shared" si="147" ref="AP116:AP138">IF(CK90&lt;CL90,"Running","Starting")</f>
        <v>Running</v>
      </c>
      <c r="AQ116" s="133" t="str">
        <f aca="true" t="shared" si="148" ref="AQ116:AQ138">IF(CP90&lt;CQ90,"Running","Starting")</f>
        <v>Starting</v>
      </c>
      <c r="AR116" s="133" t="str">
        <f aca="true" t="shared" si="149" ref="AR116:AR138">IF(CU90&lt;CV90,"Running","Starting")</f>
        <v>Starting</v>
      </c>
      <c r="AS116" s="133" t="str">
        <f aca="true" t="shared" si="150" ref="AS116:AS138">IF(CZ90&lt;DA90,"Running","Starting")</f>
        <v>Starting</v>
      </c>
      <c r="AT116" s="133" t="str">
        <f aca="true" t="shared" si="151" ref="AT116:AT138">IF(DE90&lt;DF90,"Running","Starting")</f>
        <v>Starting</v>
      </c>
      <c r="AU116" s="133" t="str">
        <f aca="true" t="shared" si="152" ref="AU116:AU138">IF(DJ90&lt;DK90,"Running","Starting")</f>
        <v>Starting</v>
      </c>
      <c r="AV116" s="133" t="str">
        <f aca="true" t="shared" si="153" ref="AV116:AV138">IF(DO90&lt;DP90,"Running","Starting")</f>
        <v>Starting</v>
      </c>
      <c r="AW116" s="133" t="str">
        <f aca="true" t="shared" si="154" ref="AW116:AW138">IF(DT90&lt;DU90,"Running","Starting")</f>
        <v>Starting</v>
      </c>
      <c r="AX116" s="133" t="str">
        <f aca="true" t="shared" si="155" ref="AX116:AX138">IF(DY90&lt;DZ90,"Running","Starting")</f>
        <v>Starting</v>
      </c>
      <c r="AY116" s="133" t="str">
        <f aca="true" t="shared" si="156" ref="AY116:AY138">IF(ED90&lt;EE90,"Running","Starting")</f>
        <v>Starting</v>
      </c>
      <c r="AZ116" s="133" t="str">
        <f aca="true" t="shared" si="157" ref="AZ116:AZ138">IF(EI90&lt;EJ90,"Running","Starting")</f>
        <v>Starting</v>
      </c>
    </row>
    <row r="117" spans="1:52" ht="12.75">
      <c r="A117" s="63"/>
      <c r="B117" s="63"/>
      <c r="AE117" s="71">
        <f t="shared" si="137"/>
        <v>1.1</v>
      </c>
      <c r="AF117" s="133" t="str">
        <f t="shared" si="136"/>
        <v>Running</v>
      </c>
      <c r="AG117" s="133" t="str">
        <f t="shared" si="138"/>
        <v>Running</v>
      </c>
      <c r="AH117" s="133" t="str">
        <f t="shared" si="139"/>
        <v>Running</v>
      </c>
      <c r="AI117" s="133" t="str">
        <f t="shared" si="140"/>
        <v>Running</v>
      </c>
      <c r="AJ117" s="133" t="str">
        <f t="shared" si="141"/>
        <v>Running</v>
      </c>
      <c r="AK117" s="133" t="str">
        <f t="shared" si="142"/>
        <v>Running</v>
      </c>
      <c r="AL117" s="133" t="str">
        <f t="shared" si="143"/>
        <v>Starting</v>
      </c>
      <c r="AM117" s="133" t="str">
        <f t="shared" si="144"/>
        <v>Running</v>
      </c>
      <c r="AN117" s="133" t="str">
        <f t="shared" si="145"/>
        <v>Running</v>
      </c>
      <c r="AO117" s="133" t="str">
        <f t="shared" si="146"/>
        <v>Starting</v>
      </c>
      <c r="AP117" s="133" t="str">
        <f t="shared" si="147"/>
        <v>Running</v>
      </c>
      <c r="AQ117" s="133" t="str">
        <f t="shared" si="148"/>
        <v>Starting</v>
      </c>
      <c r="AR117" s="133" t="str">
        <f t="shared" si="149"/>
        <v>Starting</v>
      </c>
      <c r="AS117" s="133" t="str">
        <f t="shared" si="150"/>
        <v>Starting</v>
      </c>
      <c r="AT117" s="133" t="str">
        <f t="shared" si="151"/>
        <v>Starting</v>
      </c>
      <c r="AU117" s="133" t="str">
        <f t="shared" si="152"/>
        <v>Starting</v>
      </c>
      <c r="AV117" s="133" t="str">
        <f t="shared" si="153"/>
        <v>Starting</v>
      </c>
      <c r="AW117" s="133" t="str">
        <f t="shared" si="154"/>
        <v>Starting</v>
      </c>
      <c r="AX117" s="133" t="str">
        <f t="shared" si="155"/>
        <v>Starting</v>
      </c>
      <c r="AY117" s="133" t="str">
        <f t="shared" si="156"/>
        <v>Starting</v>
      </c>
      <c r="AZ117" s="133" t="str">
        <f t="shared" si="157"/>
        <v>Starting</v>
      </c>
    </row>
    <row r="118" spans="1:52" ht="12.75">
      <c r="A118" s="63"/>
      <c r="B118" s="63"/>
      <c r="AE118" s="71">
        <f t="shared" si="137"/>
        <v>1.5</v>
      </c>
      <c r="AF118" s="133" t="str">
        <f t="shared" si="136"/>
        <v>Running</v>
      </c>
      <c r="AG118" s="133" t="str">
        <f t="shared" si="138"/>
        <v>Running</v>
      </c>
      <c r="AH118" s="133" t="str">
        <f t="shared" si="139"/>
        <v>Running</v>
      </c>
      <c r="AI118" s="133" t="str">
        <f t="shared" si="140"/>
        <v>Running</v>
      </c>
      <c r="AJ118" s="133" t="str">
        <f t="shared" si="141"/>
        <v>Running</v>
      </c>
      <c r="AK118" s="133" t="str">
        <f t="shared" si="142"/>
        <v>Running</v>
      </c>
      <c r="AL118" s="133" t="str">
        <f t="shared" si="143"/>
        <v>Starting</v>
      </c>
      <c r="AM118" s="133" t="str">
        <f t="shared" si="144"/>
        <v>Running</v>
      </c>
      <c r="AN118" s="133" t="str">
        <f t="shared" si="145"/>
        <v>Starting</v>
      </c>
      <c r="AO118" s="133" t="str">
        <f t="shared" si="146"/>
        <v>Starting</v>
      </c>
      <c r="AP118" s="133" t="str">
        <f t="shared" si="147"/>
        <v>Running</v>
      </c>
      <c r="AQ118" s="133" t="str">
        <f t="shared" si="148"/>
        <v>Starting</v>
      </c>
      <c r="AR118" s="133" t="str">
        <f t="shared" si="149"/>
        <v>Starting</v>
      </c>
      <c r="AS118" s="133" t="str">
        <f t="shared" si="150"/>
        <v>Starting</v>
      </c>
      <c r="AT118" s="133" t="str">
        <f t="shared" si="151"/>
        <v>Starting</v>
      </c>
      <c r="AU118" s="133" t="str">
        <f t="shared" si="152"/>
        <v>Starting</v>
      </c>
      <c r="AV118" s="133" t="str">
        <f t="shared" si="153"/>
        <v>Starting</v>
      </c>
      <c r="AW118" s="133" t="str">
        <f t="shared" si="154"/>
        <v>Starting</v>
      </c>
      <c r="AX118" s="133" t="str">
        <f t="shared" si="155"/>
        <v>Starting</v>
      </c>
      <c r="AY118" s="133" t="str">
        <f t="shared" si="156"/>
        <v>Starting</v>
      </c>
      <c r="AZ118" s="133" t="str">
        <f t="shared" si="157"/>
        <v>Starting</v>
      </c>
    </row>
    <row r="119" spans="1:52" ht="12.75">
      <c r="A119" s="63"/>
      <c r="B119" s="63"/>
      <c r="AE119" s="71">
        <f t="shared" si="137"/>
        <v>2.2</v>
      </c>
      <c r="AF119" s="133" t="str">
        <f t="shared" si="136"/>
        <v>Running</v>
      </c>
      <c r="AG119" s="133" t="str">
        <f t="shared" si="138"/>
        <v>Running</v>
      </c>
      <c r="AH119" s="133" t="str">
        <f t="shared" si="139"/>
        <v>Running</v>
      </c>
      <c r="AI119" s="133" t="str">
        <f t="shared" si="140"/>
        <v>Running</v>
      </c>
      <c r="AJ119" s="133" t="str">
        <f t="shared" si="141"/>
        <v>Running</v>
      </c>
      <c r="AK119" s="133" t="str">
        <f t="shared" si="142"/>
        <v>Running</v>
      </c>
      <c r="AL119" s="133" t="str">
        <f t="shared" si="143"/>
        <v>Starting</v>
      </c>
      <c r="AM119" s="133" t="str">
        <f t="shared" si="144"/>
        <v>Running</v>
      </c>
      <c r="AN119" s="133" t="str">
        <f t="shared" si="145"/>
        <v>Starting</v>
      </c>
      <c r="AO119" s="133" t="str">
        <f t="shared" si="146"/>
        <v>Starting</v>
      </c>
      <c r="AP119" s="133" t="str">
        <f t="shared" si="147"/>
        <v>Starting</v>
      </c>
      <c r="AQ119" s="133" t="str">
        <f t="shared" si="148"/>
        <v>Starting</v>
      </c>
      <c r="AR119" s="133" t="str">
        <f t="shared" si="149"/>
        <v>Starting</v>
      </c>
      <c r="AS119" s="133" t="str">
        <f t="shared" si="150"/>
        <v>Starting</v>
      </c>
      <c r="AT119" s="133" t="str">
        <f t="shared" si="151"/>
        <v>Starting</v>
      </c>
      <c r="AU119" s="133" t="str">
        <f t="shared" si="152"/>
        <v>Starting</v>
      </c>
      <c r="AV119" s="133" t="str">
        <f t="shared" si="153"/>
        <v>Starting</v>
      </c>
      <c r="AW119" s="133" t="str">
        <f t="shared" si="154"/>
        <v>Starting</v>
      </c>
      <c r="AX119" s="133" t="str">
        <f t="shared" si="155"/>
        <v>Starting</v>
      </c>
      <c r="AY119" s="133" t="str">
        <f t="shared" si="156"/>
        <v>Starting</v>
      </c>
      <c r="AZ119" s="133" t="str">
        <f t="shared" si="157"/>
        <v>Starting</v>
      </c>
    </row>
    <row r="120" spans="1:52" ht="12.75">
      <c r="A120" s="63"/>
      <c r="B120" s="63"/>
      <c r="AE120" s="71">
        <f t="shared" si="137"/>
        <v>3</v>
      </c>
      <c r="AF120" s="133" t="str">
        <f t="shared" si="136"/>
        <v>Running</v>
      </c>
      <c r="AG120" s="133" t="str">
        <f t="shared" si="138"/>
        <v>Running</v>
      </c>
      <c r="AH120" s="133" t="str">
        <f t="shared" si="139"/>
        <v>Running</v>
      </c>
      <c r="AI120" s="133" t="str">
        <f t="shared" si="140"/>
        <v>Running</v>
      </c>
      <c r="AJ120" s="133" t="str">
        <f t="shared" si="141"/>
        <v>Running</v>
      </c>
      <c r="AK120" s="133" t="str">
        <f t="shared" si="142"/>
        <v>Starting</v>
      </c>
      <c r="AL120" s="133" t="str">
        <f t="shared" si="143"/>
        <v>Starting</v>
      </c>
      <c r="AM120" s="133" t="str">
        <f t="shared" si="144"/>
        <v>Starting</v>
      </c>
      <c r="AN120" s="133" t="str">
        <f t="shared" si="145"/>
        <v>Starting</v>
      </c>
      <c r="AO120" s="133" t="str">
        <f t="shared" si="146"/>
        <v>Starting</v>
      </c>
      <c r="AP120" s="133" t="str">
        <f t="shared" si="147"/>
        <v>Starting</v>
      </c>
      <c r="AQ120" s="133" t="str">
        <f t="shared" si="148"/>
        <v>Starting</v>
      </c>
      <c r="AR120" s="133" t="str">
        <f t="shared" si="149"/>
        <v>Starting</v>
      </c>
      <c r="AS120" s="133" t="str">
        <f t="shared" si="150"/>
        <v>Starting</v>
      </c>
      <c r="AT120" s="133" t="str">
        <f t="shared" si="151"/>
        <v>Starting</v>
      </c>
      <c r="AU120" s="133" t="str">
        <f t="shared" si="152"/>
        <v>Starting</v>
      </c>
      <c r="AV120" s="133" t="str">
        <f t="shared" si="153"/>
        <v>Starting</v>
      </c>
      <c r="AW120" s="133" t="str">
        <f t="shared" si="154"/>
        <v>Starting</v>
      </c>
      <c r="AX120" s="133" t="str">
        <f t="shared" si="155"/>
        <v>Starting</v>
      </c>
      <c r="AY120" s="133" t="str">
        <f t="shared" si="156"/>
        <v>Starting</v>
      </c>
      <c r="AZ120" s="133" t="str">
        <f t="shared" si="157"/>
        <v>Starting</v>
      </c>
    </row>
    <row r="121" spans="1:52" ht="12.75">
      <c r="A121" s="63"/>
      <c r="B121" s="63"/>
      <c r="AE121" s="71">
        <f t="shared" si="137"/>
        <v>4</v>
      </c>
      <c r="AF121" s="133" t="str">
        <f t="shared" si="136"/>
        <v>Running</v>
      </c>
      <c r="AG121" s="133" t="str">
        <f t="shared" si="138"/>
        <v>Running</v>
      </c>
      <c r="AH121" s="133" t="str">
        <f t="shared" si="139"/>
        <v>Running</v>
      </c>
      <c r="AI121" s="133" t="str">
        <f t="shared" si="140"/>
        <v>Running</v>
      </c>
      <c r="AJ121" s="133" t="str">
        <f t="shared" si="141"/>
        <v>Running</v>
      </c>
      <c r="AK121" s="133" t="str">
        <f t="shared" si="142"/>
        <v>Running</v>
      </c>
      <c r="AL121" s="133" t="str">
        <f t="shared" si="143"/>
        <v>Starting</v>
      </c>
      <c r="AM121" s="133" t="str">
        <f t="shared" si="144"/>
        <v>Starting</v>
      </c>
      <c r="AN121" s="133" t="str">
        <f t="shared" si="145"/>
        <v>Starting</v>
      </c>
      <c r="AO121" s="133" t="str">
        <f t="shared" si="146"/>
        <v>Starting</v>
      </c>
      <c r="AP121" s="133" t="str">
        <f t="shared" si="147"/>
        <v>Starting</v>
      </c>
      <c r="AQ121" s="133" t="str">
        <f t="shared" si="148"/>
        <v>Starting</v>
      </c>
      <c r="AR121" s="133" t="str">
        <f t="shared" si="149"/>
        <v>Starting</v>
      </c>
      <c r="AS121" s="133" t="str">
        <f t="shared" si="150"/>
        <v>Starting</v>
      </c>
      <c r="AT121" s="133" t="str">
        <f t="shared" si="151"/>
        <v>Starting</v>
      </c>
      <c r="AU121" s="133" t="str">
        <f t="shared" si="152"/>
        <v>Starting</v>
      </c>
      <c r="AV121" s="133" t="str">
        <f t="shared" si="153"/>
        <v>Starting</v>
      </c>
      <c r="AW121" s="133" t="str">
        <f t="shared" si="154"/>
        <v>Starting</v>
      </c>
      <c r="AX121" s="133" t="str">
        <f t="shared" si="155"/>
        <v>Starting</v>
      </c>
      <c r="AY121" s="133" t="str">
        <f t="shared" si="156"/>
        <v>Starting</v>
      </c>
      <c r="AZ121" s="133" t="str">
        <f t="shared" si="157"/>
        <v>Starting</v>
      </c>
    </row>
    <row r="122" spans="1:52" ht="12.75">
      <c r="A122" s="63"/>
      <c r="B122" s="63"/>
      <c r="AE122" s="71">
        <f t="shared" si="137"/>
        <v>5.5</v>
      </c>
      <c r="AF122" s="133" t="str">
        <f t="shared" si="136"/>
        <v>Running</v>
      </c>
      <c r="AG122" s="133" t="str">
        <f t="shared" si="138"/>
        <v>Running</v>
      </c>
      <c r="AH122" s="133" t="str">
        <f t="shared" si="139"/>
        <v>Running</v>
      </c>
      <c r="AI122" s="133" t="str">
        <f t="shared" si="140"/>
        <v>Running</v>
      </c>
      <c r="AJ122" s="133" t="str">
        <f t="shared" si="141"/>
        <v>Running</v>
      </c>
      <c r="AK122" s="133" t="str">
        <f t="shared" si="142"/>
        <v>Starting</v>
      </c>
      <c r="AL122" s="133" t="str">
        <f t="shared" si="143"/>
        <v>Starting</v>
      </c>
      <c r="AM122" s="133" t="str">
        <f t="shared" si="144"/>
        <v>Starting</v>
      </c>
      <c r="AN122" s="133" t="str">
        <f t="shared" si="145"/>
        <v>Starting</v>
      </c>
      <c r="AO122" s="133" t="str">
        <f t="shared" si="146"/>
        <v>Starting</v>
      </c>
      <c r="AP122" s="133" t="str">
        <f t="shared" si="147"/>
        <v>Starting</v>
      </c>
      <c r="AQ122" s="133" t="str">
        <f t="shared" si="148"/>
        <v>Starting</v>
      </c>
      <c r="AR122" s="133" t="str">
        <f t="shared" si="149"/>
        <v>Starting</v>
      </c>
      <c r="AS122" s="133" t="str">
        <f t="shared" si="150"/>
        <v>Starting</v>
      </c>
      <c r="AT122" s="133" t="str">
        <f t="shared" si="151"/>
        <v>Starting</v>
      </c>
      <c r="AU122" s="133" t="str">
        <f t="shared" si="152"/>
        <v>Starting</v>
      </c>
      <c r="AV122" s="133" t="str">
        <f t="shared" si="153"/>
        <v>Starting</v>
      </c>
      <c r="AW122" s="133" t="str">
        <f t="shared" si="154"/>
        <v>Starting</v>
      </c>
      <c r="AX122" s="133" t="str">
        <f t="shared" si="155"/>
        <v>Starting</v>
      </c>
      <c r="AY122" s="133" t="str">
        <f t="shared" si="156"/>
        <v>Starting</v>
      </c>
      <c r="AZ122" s="133" t="str">
        <f t="shared" si="157"/>
        <v>Starting</v>
      </c>
    </row>
    <row r="123" spans="31:52" ht="12.75">
      <c r="AE123" s="71">
        <f t="shared" si="137"/>
        <v>7.5</v>
      </c>
      <c r="AF123" s="133" t="str">
        <f t="shared" si="136"/>
        <v>Running</v>
      </c>
      <c r="AG123" s="133" t="str">
        <f t="shared" si="138"/>
        <v>Running</v>
      </c>
      <c r="AH123" s="133" t="str">
        <f t="shared" si="139"/>
        <v>Running</v>
      </c>
      <c r="AI123" s="133" t="str">
        <f t="shared" si="140"/>
        <v>Running</v>
      </c>
      <c r="AJ123" s="133" t="str">
        <f t="shared" si="141"/>
        <v>Running</v>
      </c>
      <c r="AK123" s="133" t="str">
        <f t="shared" si="142"/>
        <v>Starting</v>
      </c>
      <c r="AL123" s="133" t="str">
        <f t="shared" si="143"/>
        <v>Starting</v>
      </c>
      <c r="AM123" s="133" t="str">
        <f t="shared" si="144"/>
        <v>Starting</v>
      </c>
      <c r="AN123" s="133" t="str">
        <f t="shared" si="145"/>
        <v>Starting</v>
      </c>
      <c r="AO123" s="133" t="str">
        <f t="shared" si="146"/>
        <v>Starting</v>
      </c>
      <c r="AP123" s="133" t="str">
        <f t="shared" si="147"/>
        <v>Starting</v>
      </c>
      <c r="AQ123" s="133" t="str">
        <f t="shared" si="148"/>
        <v>Starting</v>
      </c>
      <c r="AR123" s="133" t="str">
        <f t="shared" si="149"/>
        <v>Starting</v>
      </c>
      <c r="AS123" s="133" t="str">
        <f t="shared" si="150"/>
        <v>Starting</v>
      </c>
      <c r="AT123" s="133" t="str">
        <f t="shared" si="151"/>
        <v>Starting</v>
      </c>
      <c r="AU123" s="133" t="str">
        <f t="shared" si="152"/>
        <v>Starting</v>
      </c>
      <c r="AV123" s="133" t="str">
        <f t="shared" si="153"/>
        <v>Starting</v>
      </c>
      <c r="AW123" s="133" t="str">
        <f t="shared" si="154"/>
        <v>Starting</v>
      </c>
      <c r="AX123" s="133" t="str">
        <f t="shared" si="155"/>
        <v>Starting</v>
      </c>
      <c r="AY123" s="133" t="str">
        <f t="shared" si="156"/>
        <v>Starting</v>
      </c>
      <c r="AZ123" s="133" t="str">
        <f t="shared" si="157"/>
        <v>Starting</v>
      </c>
    </row>
    <row r="124" spans="31:52" ht="12.75">
      <c r="AE124" s="71">
        <f t="shared" si="137"/>
        <v>11</v>
      </c>
      <c r="AF124" s="133" t="str">
        <f t="shared" si="136"/>
        <v>Running</v>
      </c>
      <c r="AG124" s="133" t="str">
        <f t="shared" si="138"/>
        <v>Running</v>
      </c>
      <c r="AH124" s="133" t="str">
        <f t="shared" si="139"/>
        <v>Running</v>
      </c>
      <c r="AI124" s="133" t="str">
        <f t="shared" si="140"/>
        <v>Running</v>
      </c>
      <c r="AJ124" s="133" t="str">
        <f t="shared" si="141"/>
        <v>Starting</v>
      </c>
      <c r="AK124" s="133" t="str">
        <f t="shared" si="142"/>
        <v>Starting</v>
      </c>
      <c r="AL124" s="133" t="str">
        <f t="shared" si="143"/>
        <v>Starting</v>
      </c>
      <c r="AM124" s="133" t="str">
        <f t="shared" si="144"/>
        <v>Starting</v>
      </c>
      <c r="AN124" s="133" t="str">
        <f t="shared" si="145"/>
        <v>Starting</v>
      </c>
      <c r="AO124" s="133" t="str">
        <f t="shared" si="146"/>
        <v>Starting</v>
      </c>
      <c r="AP124" s="133" t="str">
        <f t="shared" si="147"/>
        <v>Starting</v>
      </c>
      <c r="AQ124" s="133" t="str">
        <f t="shared" si="148"/>
        <v>Starting</v>
      </c>
      <c r="AR124" s="133" t="str">
        <f t="shared" si="149"/>
        <v>Starting</v>
      </c>
      <c r="AS124" s="133" t="str">
        <f t="shared" si="150"/>
        <v>Starting</v>
      </c>
      <c r="AT124" s="133" t="str">
        <f t="shared" si="151"/>
        <v>Starting</v>
      </c>
      <c r="AU124" s="133" t="str">
        <f t="shared" si="152"/>
        <v>Starting</v>
      </c>
      <c r="AV124" s="133" t="str">
        <f t="shared" si="153"/>
        <v>Starting</v>
      </c>
      <c r="AW124" s="133" t="str">
        <f t="shared" si="154"/>
        <v>Starting</v>
      </c>
      <c r="AX124" s="133" t="str">
        <f t="shared" si="155"/>
        <v>Starting</v>
      </c>
      <c r="AY124" s="133" t="str">
        <f t="shared" si="156"/>
        <v>Starting</v>
      </c>
      <c r="AZ124" s="133" t="str">
        <f t="shared" si="157"/>
        <v>Starting</v>
      </c>
    </row>
    <row r="125" spans="31:52" ht="12.75">
      <c r="AE125" s="71">
        <f t="shared" si="137"/>
        <v>15</v>
      </c>
      <c r="AF125" s="133" t="str">
        <f t="shared" si="136"/>
        <v>Running</v>
      </c>
      <c r="AG125" s="133" t="str">
        <f t="shared" si="138"/>
        <v>Running</v>
      </c>
      <c r="AH125" s="133" t="str">
        <f t="shared" si="139"/>
        <v>Running</v>
      </c>
      <c r="AI125" s="133" t="str">
        <f t="shared" si="140"/>
        <v>Running</v>
      </c>
      <c r="AJ125" s="133" t="str">
        <f t="shared" si="141"/>
        <v>Running</v>
      </c>
      <c r="AK125" s="133" t="str">
        <f t="shared" si="142"/>
        <v>Starting</v>
      </c>
      <c r="AL125" s="133" t="str">
        <f t="shared" si="143"/>
        <v>Starting</v>
      </c>
      <c r="AM125" s="133" t="str">
        <f t="shared" si="144"/>
        <v>Starting</v>
      </c>
      <c r="AN125" s="133" t="str">
        <f t="shared" si="145"/>
        <v>Starting</v>
      </c>
      <c r="AO125" s="133" t="str">
        <f t="shared" si="146"/>
        <v>Starting</v>
      </c>
      <c r="AP125" s="133" t="str">
        <f t="shared" si="147"/>
        <v>Starting</v>
      </c>
      <c r="AQ125" s="133" t="str">
        <f t="shared" si="148"/>
        <v>Starting</v>
      </c>
      <c r="AR125" s="133" t="str">
        <f t="shared" si="149"/>
        <v>Starting</v>
      </c>
      <c r="AS125" s="133" t="str">
        <f t="shared" si="150"/>
        <v>Starting</v>
      </c>
      <c r="AT125" s="133" t="str">
        <f t="shared" si="151"/>
        <v>Starting</v>
      </c>
      <c r="AU125" s="133" t="str">
        <f t="shared" si="152"/>
        <v>Starting</v>
      </c>
      <c r="AV125" s="133" t="str">
        <f t="shared" si="153"/>
        <v>Starting</v>
      </c>
      <c r="AW125" s="133" t="str">
        <f t="shared" si="154"/>
        <v>Starting</v>
      </c>
      <c r="AX125" s="133" t="str">
        <f t="shared" si="155"/>
        <v>Starting</v>
      </c>
      <c r="AY125" s="133" t="str">
        <f t="shared" si="156"/>
        <v>Starting</v>
      </c>
      <c r="AZ125" s="133" t="str">
        <f t="shared" si="157"/>
        <v>Starting</v>
      </c>
    </row>
    <row r="126" spans="31:52" ht="12.75">
      <c r="AE126" s="71">
        <f t="shared" si="137"/>
        <v>18.5</v>
      </c>
      <c r="AF126" s="133" t="str">
        <f t="shared" si="136"/>
        <v>Running</v>
      </c>
      <c r="AG126" s="133" t="str">
        <f t="shared" si="138"/>
        <v>Running</v>
      </c>
      <c r="AH126" s="133" t="str">
        <f t="shared" si="139"/>
        <v>Running</v>
      </c>
      <c r="AI126" s="133" t="str">
        <f t="shared" si="140"/>
        <v>Running</v>
      </c>
      <c r="AJ126" s="133" t="str">
        <f t="shared" si="141"/>
        <v>Running</v>
      </c>
      <c r="AK126" s="133" t="str">
        <f t="shared" si="142"/>
        <v>Running</v>
      </c>
      <c r="AL126" s="133" t="str">
        <f t="shared" si="143"/>
        <v>Starting</v>
      </c>
      <c r="AM126" s="133" t="str">
        <f t="shared" si="144"/>
        <v>Starting</v>
      </c>
      <c r="AN126" s="133" t="str">
        <f t="shared" si="145"/>
        <v>Starting</v>
      </c>
      <c r="AO126" s="133" t="str">
        <f t="shared" si="146"/>
        <v>Starting</v>
      </c>
      <c r="AP126" s="133" t="str">
        <f t="shared" si="147"/>
        <v>Starting</v>
      </c>
      <c r="AQ126" s="133" t="str">
        <f t="shared" si="148"/>
        <v>Starting</v>
      </c>
      <c r="AR126" s="133" t="str">
        <f t="shared" si="149"/>
        <v>Starting</v>
      </c>
      <c r="AS126" s="133" t="str">
        <f t="shared" si="150"/>
        <v>Starting</v>
      </c>
      <c r="AT126" s="133" t="str">
        <f t="shared" si="151"/>
        <v>Starting</v>
      </c>
      <c r="AU126" s="133" t="str">
        <f t="shared" si="152"/>
        <v>Starting</v>
      </c>
      <c r="AV126" s="133" t="str">
        <f t="shared" si="153"/>
        <v>Starting</v>
      </c>
      <c r="AW126" s="133" t="str">
        <f t="shared" si="154"/>
        <v>Starting</v>
      </c>
      <c r="AX126" s="133" t="str">
        <f t="shared" si="155"/>
        <v>Starting</v>
      </c>
      <c r="AY126" s="133" t="str">
        <f t="shared" si="156"/>
        <v>Starting</v>
      </c>
      <c r="AZ126" s="133" t="str">
        <f t="shared" si="157"/>
        <v>Starting</v>
      </c>
    </row>
    <row r="127" spans="31:52" ht="12.75">
      <c r="AE127" s="71">
        <f t="shared" si="137"/>
        <v>22</v>
      </c>
      <c r="AF127" s="133" t="str">
        <f t="shared" si="136"/>
        <v>Running</v>
      </c>
      <c r="AG127" s="133" t="str">
        <f t="shared" si="138"/>
        <v>Running</v>
      </c>
      <c r="AH127" s="133" t="str">
        <f t="shared" si="139"/>
        <v>Running</v>
      </c>
      <c r="AI127" s="133" t="str">
        <f t="shared" si="140"/>
        <v>Running</v>
      </c>
      <c r="AJ127" s="133" t="str">
        <f t="shared" si="141"/>
        <v>Running</v>
      </c>
      <c r="AK127" s="133" t="str">
        <f t="shared" si="142"/>
        <v>Starting</v>
      </c>
      <c r="AL127" s="133" t="str">
        <f t="shared" si="143"/>
        <v>Starting</v>
      </c>
      <c r="AM127" s="133" t="str">
        <f t="shared" si="144"/>
        <v>Starting</v>
      </c>
      <c r="AN127" s="133" t="str">
        <f t="shared" si="145"/>
        <v>Starting</v>
      </c>
      <c r="AO127" s="133" t="str">
        <f t="shared" si="146"/>
        <v>Starting</v>
      </c>
      <c r="AP127" s="133" t="str">
        <f t="shared" si="147"/>
        <v>Starting</v>
      </c>
      <c r="AQ127" s="133" t="str">
        <f t="shared" si="148"/>
        <v>Starting</v>
      </c>
      <c r="AR127" s="133" t="str">
        <f t="shared" si="149"/>
        <v>Starting</v>
      </c>
      <c r="AS127" s="133" t="str">
        <f t="shared" si="150"/>
        <v>Starting</v>
      </c>
      <c r="AT127" s="133" t="str">
        <f t="shared" si="151"/>
        <v>Starting</v>
      </c>
      <c r="AU127" s="133" t="str">
        <f t="shared" si="152"/>
        <v>Starting</v>
      </c>
      <c r="AV127" s="133" t="str">
        <f t="shared" si="153"/>
        <v>Starting</v>
      </c>
      <c r="AW127" s="133" t="str">
        <f t="shared" si="154"/>
        <v>Starting</v>
      </c>
      <c r="AX127" s="133" t="str">
        <f t="shared" si="155"/>
        <v>Starting</v>
      </c>
      <c r="AY127" s="133" t="str">
        <f t="shared" si="156"/>
        <v>Starting</v>
      </c>
      <c r="AZ127" s="133" t="str">
        <f t="shared" si="157"/>
        <v>Starting</v>
      </c>
    </row>
    <row r="128" spans="31:52" ht="12.75">
      <c r="AE128" s="71">
        <f t="shared" si="137"/>
        <v>30</v>
      </c>
      <c r="AF128" s="133" t="str">
        <f t="shared" si="136"/>
        <v>Running</v>
      </c>
      <c r="AG128" s="133" t="str">
        <f t="shared" si="138"/>
        <v>Running</v>
      </c>
      <c r="AH128" s="133" t="str">
        <f t="shared" si="139"/>
        <v>Running</v>
      </c>
      <c r="AI128" s="133" t="str">
        <f t="shared" si="140"/>
        <v>Running</v>
      </c>
      <c r="AJ128" s="133" t="str">
        <f t="shared" si="141"/>
        <v>Running</v>
      </c>
      <c r="AK128" s="133" t="str">
        <f t="shared" si="142"/>
        <v>Starting</v>
      </c>
      <c r="AL128" s="133" t="str">
        <f t="shared" si="143"/>
        <v>Starting</v>
      </c>
      <c r="AM128" s="133" t="str">
        <f t="shared" si="144"/>
        <v>Starting</v>
      </c>
      <c r="AN128" s="133" t="str">
        <f t="shared" si="145"/>
        <v>Starting</v>
      </c>
      <c r="AO128" s="133" t="str">
        <f t="shared" si="146"/>
        <v>Starting</v>
      </c>
      <c r="AP128" s="133" t="str">
        <f t="shared" si="147"/>
        <v>Starting</v>
      </c>
      <c r="AQ128" s="133" t="str">
        <f t="shared" si="148"/>
        <v>Starting</v>
      </c>
      <c r="AR128" s="133" t="str">
        <f t="shared" si="149"/>
        <v>Starting</v>
      </c>
      <c r="AS128" s="133" t="str">
        <f t="shared" si="150"/>
        <v>Starting</v>
      </c>
      <c r="AT128" s="133" t="str">
        <f t="shared" si="151"/>
        <v>Starting</v>
      </c>
      <c r="AU128" s="133" t="str">
        <f t="shared" si="152"/>
        <v>Starting</v>
      </c>
      <c r="AV128" s="133" t="str">
        <f t="shared" si="153"/>
        <v>Starting</v>
      </c>
      <c r="AW128" s="133" t="str">
        <f t="shared" si="154"/>
        <v>Starting</v>
      </c>
      <c r="AX128" s="133" t="str">
        <f t="shared" si="155"/>
        <v>Starting</v>
      </c>
      <c r="AY128" s="133" t="str">
        <f t="shared" si="156"/>
        <v>Starting</v>
      </c>
      <c r="AZ128" s="133" t="str">
        <f t="shared" si="157"/>
        <v>Starting</v>
      </c>
    </row>
    <row r="129" spans="31:52" ht="12.75">
      <c r="AE129" s="71">
        <f t="shared" si="137"/>
        <v>37</v>
      </c>
      <c r="AF129" s="133" t="str">
        <f t="shared" si="136"/>
        <v>Running</v>
      </c>
      <c r="AG129" s="133" t="str">
        <f t="shared" si="138"/>
        <v>Running</v>
      </c>
      <c r="AH129" s="133" t="str">
        <f t="shared" si="139"/>
        <v>Running</v>
      </c>
      <c r="AI129" s="133" t="str">
        <f t="shared" si="140"/>
        <v>Running</v>
      </c>
      <c r="AJ129" s="133" t="str">
        <f t="shared" si="141"/>
        <v>Running</v>
      </c>
      <c r="AK129" s="133" t="str">
        <f t="shared" si="142"/>
        <v>Starting</v>
      </c>
      <c r="AL129" s="133" t="str">
        <f t="shared" si="143"/>
        <v>Starting</v>
      </c>
      <c r="AM129" s="133" t="str">
        <f t="shared" si="144"/>
        <v>Starting</v>
      </c>
      <c r="AN129" s="133" t="str">
        <f t="shared" si="145"/>
        <v>Starting</v>
      </c>
      <c r="AO129" s="133" t="str">
        <f t="shared" si="146"/>
        <v>Starting</v>
      </c>
      <c r="AP129" s="133" t="str">
        <f t="shared" si="147"/>
        <v>Starting</v>
      </c>
      <c r="AQ129" s="133" t="str">
        <f t="shared" si="148"/>
        <v>Starting</v>
      </c>
      <c r="AR129" s="133" t="str">
        <f t="shared" si="149"/>
        <v>Starting</v>
      </c>
      <c r="AS129" s="133" t="str">
        <f t="shared" si="150"/>
        <v>Starting</v>
      </c>
      <c r="AT129" s="133" t="str">
        <f t="shared" si="151"/>
        <v>Starting</v>
      </c>
      <c r="AU129" s="133" t="str">
        <f t="shared" si="152"/>
        <v>Starting</v>
      </c>
      <c r="AV129" s="133" t="str">
        <f t="shared" si="153"/>
        <v>Starting</v>
      </c>
      <c r="AW129" s="133" t="str">
        <f t="shared" si="154"/>
        <v>Starting</v>
      </c>
      <c r="AX129" s="133" t="str">
        <f t="shared" si="155"/>
        <v>Starting</v>
      </c>
      <c r="AY129" s="133" t="str">
        <f t="shared" si="156"/>
        <v>Starting</v>
      </c>
      <c r="AZ129" s="133" t="str">
        <f t="shared" si="157"/>
        <v>Starting</v>
      </c>
    </row>
    <row r="130" spans="31:52" ht="12.75">
      <c r="AE130" s="71">
        <f t="shared" si="137"/>
        <v>45</v>
      </c>
      <c r="AF130" s="133" t="str">
        <f t="shared" si="136"/>
        <v>Running</v>
      </c>
      <c r="AG130" s="133" t="str">
        <f t="shared" si="138"/>
        <v>Running</v>
      </c>
      <c r="AH130" s="133" t="str">
        <f t="shared" si="139"/>
        <v>Running</v>
      </c>
      <c r="AI130" s="133" t="str">
        <f t="shared" si="140"/>
        <v>Running</v>
      </c>
      <c r="AJ130" s="133" t="str">
        <f t="shared" si="141"/>
        <v>Starting</v>
      </c>
      <c r="AK130" s="133" t="str">
        <f t="shared" si="142"/>
        <v>Starting</v>
      </c>
      <c r="AL130" s="133" t="str">
        <f t="shared" si="143"/>
        <v>Starting</v>
      </c>
      <c r="AM130" s="133" t="str">
        <f t="shared" si="144"/>
        <v>Starting</v>
      </c>
      <c r="AN130" s="133" t="str">
        <f t="shared" si="145"/>
        <v>Starting</v>
      </c>
      <c r="AO130" s="133" t="str">
        <f t="shared" si="146"/>
        <v>Starting</v>
      </c>
      <c r="AP130" s="133" t="str">
        <f t="shared" si="147"/>
        <v>Starting</v>
      </c>
      <c r="AQ130" s="133" t="str">
        <f t="shared" si="148"/>
        <v>Starting</v>
      </c>
      <c r="AR130" s="133" t="str">
        <f t="shared" si="149"/>
        <v>Starting</v>
      </c>
      <c r="AS130" s="133" t="str">
        <f t="shared" si="150"/>
        <v>Starting</v>
      </c>
      <c r="AT130" s="133" t="str">
        <f t="shared" si="151"/>
        <v>Starting</v>
      </c>
      <c r="AU130" s="133" t="str">
        <f t="shared" si="152"/>
        <v>Starting</v>
      </c>
      <c r="AV130" s="133" t="str">
        <f t="shared" si="153"/>
        <v>Starting</v>
      </c>
      <c r="AW130" s="133" t="str">
        <f t="shared" si="154"/>
        <v>Starting</v>
      </c>
      <c r="AX130" s="133" t="str">
        <f t="shared" si="155"/>
        <v>Starting</v>
      </c>
      <c r="AY130" s="133" t="str">
        <f t="shared" si="156"/>
        <v>Starting</v>
      </c>
      <c r="AZ130" s="133" t="str">
        <f t="shared" si="157"/>
        <v>Starting</v>
      </c>
    </row>
    <row r="131" spans="31:52" ht="12.75">
      <c r="AE131" s="71">
        <f t="shared" si="137"/>
        <v>55</v>
      </c>
      <c r="AF131" s="133" t="str">
        <f t="shared" si="136"/>
        <v>Running</v>
      </c>
      <c r="AG131" s="133" t="str">
        <f t="shared" si="138"/>
        <v>Running</v>
      </c>
      <c r="AH131" s="133" t="str">
        <f t="shared" si="139"/>
        <v>Running</v>
      </c>
      <c r="AI131" s="133" t="str">
        <f t="shared" si="140"/>
        <v>Running</v>
      </c>
      <c r="AJ131" s="133" t="str">
        <f t="shared" si="141"/>
        <v>Starting</v>
      </c>
      <c r="AK131" s="133" t="str">
        <f t="shared" si="142"/>
        <v>Starting</v>
      </c>
      <c r="AL131" s="133" t="str">
        <f t="shared" si="143"/>
        <v>Starting</v>
      </c>
      <c r="AM131" s="133" t="str">
        <f t="shared" si="144"/>
        <v>Starting</v>
      </c>
      <c r="AN131" s="133" t="str">
        <f t="shared" si="145"/>
        <v>Starting</v>
      </c>
      <c r="AO131" s="133" t="str">
        <f t="shared" si="146"/>
        <v>Starting</v>
      </c>
      <c r="AP131" s="133" t="str">
        <f t="shared" si="147"/>
        <v>Starting</v>
      </c>
      <c r="AQ131" s="133" t="str">
        <f t="shared" si="148"/>
        <v>Starting</v>
      </c>
      <c r="AR131" s="133" t="str">
        <f t="shared" si="149"/>
        <v>Starting</v>
      </c>
      <c r="AS131" s="133" t="str">
        <f t="shared" si="150"/>
        <v>Starting</v>
      </c>
      <c r="AT131" s="133" t="str">
        <f t="shared" si="151"/>
        <v>Starting</v>
      </c>
      <c r="AU131" s="133" t="str">
        <f t="shared" si="152"/>
        <v>Starting</v>
      </c>
      <c r="AV131" s="133" t="str">
        <f t="shared" si="153"/>
        <v>Starting</v>
      </c>
      <c r="AW131" s="133" t="str">
        <f t="shared" si="154"/>
        <v>Starting</v>
      </c>
      <c r="AX131" s="133" t="str">
        <f t="shared" si="155"/>
        <v>Starting</v>
      </c>
      <c r="AY131" s="133" t="str">
        <f t="shared" si="156"/>
        <v>Starting</v>
      </c>
      <c r="AZ131" s="133" t="str">
        <f t="shared" si="157"/>
        <v>Starting</v>
      </c>
    </row>
    <row r="132" spans="31:52" ht="12.75">
      <c r="AE132" s="71">
        <f t="shared" si="137"/>
        <v>75</v>
      </c>
      <c r="AF132" s="133" t="str">
        <f t="shared" si="136"/>
        <v>Running</v>
      </c>
      <c r="AG132" s="133" t="str">
        <f t="shared" si="138"/>
        <v>Running</v>
      </c>
      <c r="AH132" s="133" t="str">
        <f t="shared" si="139"/>
        <v>Running</v>
      </c>
      <c r="AI132" s="133" t="str">
        <f t="shared" si="140"/>
        <v>Running</v>
      </c>
      <c r="AJ132" s="133" t="str">
        <f t="shared" si="141"/>
        <v>Running</v>
      </c>
      <c r="AK132" s="133" t="str">
        <f t="shared" si="142"/>
        <v>Starting</v>
      </c>
      <c r="AL132" s="133" t="str">
        <f t="shared" si="143"/>
        <v>Starting</v>
      </c>
      <c r="AM132" s="133" t="str">
        <f t="shared" si="144"/>
        <v>Starting</v>
      </c>
      <c r="AN132" s="133" t="str">
        <f t="shared" si="145"/>
        <v>Starting</v>
      </c>
      <c r="AO132" s="133" t="str">
        <f t="shared" si="146"/>
        <v>Starting</v>
      </c>
      <c r="AP132" s="133" t="str">
        <f t="shared" si="147"/>
        <v>Starting</v>
      </c>
      <c r="AQ132" s="133" t="str">
        <f t="shared" si="148"/>
        <v>Starting</v>
      </c>
      <c r="AR132" s="133" t="str">
        <f t="shared" si="149"/>
        <v>Starting</v>
      </c>
      <c r="AS132" s="133" t="str">
        <f t="shared" si="150"/>
        <v>Starting</v>
      </c>
      <c r="AT132" s="133" t="str">
        <f t="shared" si="151"/>
        <v>Starting</v>
      </c>
      <c r="AU132" s="133" t="str">
        <f t="shared" si="152"/>
        <v>Starting</v>
      </c>
      <c r="AV132" s="133" t="str">
        <f t="shared" si="153"/>
        <v>Starting</v>
      </c>
      <c r="AW132" s="133" t="str">
        <f t="shared" si="154"/>
        <v>Starting</v>
      </c>
      <c r="AX132" s="133" t="str">
        <f t="shared" si="155"/>
        <v>Starting</v>
      </c>
      <c r="AY132" s="133" t="str">
        <f t="shared" si="156"/>
        <v>Starting</v>
      </c>
      <c r="AZ132" s="133" t="str">
        <f t="shared" si="157"/>
        <v>Starting</v>
      </c>
    </row>
    <row r="133" spans="31:52" ht="12.75">
      <c r="AE133" s="71">
        <f t="shared" si="137"/>
        <v>90</v>
      </c>
      <c r="AF133" s="133" t="str">
        <f t="shared" si="136"/>
        <v>Running</v>
      </c>
      <c r="AG133" s="133" t="str">
        <f t="shared" si="138"/>
        <v>Running</v>
      </c>
      <c r="AH133" s="133" t="str">
        <f t="shared" si="139"/>
        <v>Running</v>
      </c>
      <c r="AI133" s="133" t="str">
        <f t="shared" si="140"/>
        <v>Running</v>
      </c>
      <c r="AJ133" s="133" t="str">
        <f t="shared" si="141"/>
        <v>Running</v>
      </c>
      <c r="AK133" s="133" t="str">
        <f t="shared" si="142"/>
        <v>Starting</v>
      </c>
      <c r="AL133" s="133" t="str">
        <f t="shared" si="143"/>
        <v>Starting</v>
      </c>
      <c r="AM133" s="133" t="str">
        <f t="shared" si="144"/>
        <v>Starting</v>
      </c>
      <c r="AN133" s="133" t="str">
        <f t="shared" si="145"/>
        <v>Starting</v>
      </c>
      <c r="AO133" s="133" t="str">
        <f t="shared" si="146"/>
        <v>Starting</v>
      </c>
      <c r="AP133" s="133" t="str">
        <f t="shared" si="147"/>
        <v>Starting</v>
      </c>
      <c r="AQ133" s="133" t="str">
        <f t="shared" si="148"/>
        <v>Starting</v>
      </c>
      <c r="AR133" s="133" t="str">
        <f t="shared" si="149"/>
        <v>Starting</v>
      </c>
      <c r="AS133" s="133" t="str">
        <f t="shared" si="150"/>
        <v>Starting</v>
      </c>
      <c r="AT133" s="133" t="str">
        <f t="shared" si="151"/>
        <v>Starting</v>
      </c>
      <c r="AU133" s="133" t="str">
        <f t="shared" si="152"/>
        <v>Starting</v>
      </c>
      <c r="AV133" s="133" t="str">
        <f t="shared" si="153"/>
        <v>Starting</v>
      </c>
      <c r="AW133" s="133" t="str">
        <f t="shared" si="154"/>
        <v>Starting</v>
      </c>
      <c r="AX133" s="133" t="str">
        <f t="shared" si="155"/>
        <v>Starting</v>
      </c>
      <c r="AY133" s="133" t="str">
        <f t="shared" si="156"/>
        <v>Starting</v>
      </c>
      <c r="AZ133" s="133" t="str">
        <f t="shared" si="157"/>
        <v>Starting</v>
      </c>
    </row>
    <row r="134" spans="31:52" ht="12.75">
      <c r="AE134" s="71">
        <f t="shared" si="137"/>
        <v>110</v>
      </c>
      <c r="AF134" s="133" t="str">
        <f t="shared" si="136"/>
        <v>Running</v>
      </c>
      <c r="AG134" s="133" t="str">
        <f t="shared" si="138"/>
        <v>Running</v>
      </c>
      <c r="AH134" s="133" t="str">
        <f t="shared" si="139"/>
        <v>Running</v>
      </c>
      <c r="AI134" s="133" t="str">
        <f t="shared" si="140"/>
        <v>Running</v>
      </c>
      <c r="AJ134" s="133" t="str">
        <f t="shared" si="141"/>
        <v>Starting</v>
      </c>
      <c r="AK134" s="133" t="str">
        <f t="shared" si="142"/>
        <v>Starting</v>
      </c>
      <c r="AL134" s="133" t="str">
        <f t="shared" si="143"/>
        <v>Starting</v>
      </c>
      <c r="AM134" s="133" t="str">
        <f t="shared" si="144"/>
        <v>Starting</v>
      </c>
      <c r="AN134" s="133" t="str">
        <f t="shared" si="145"/>
        <v>Starting</v>
      </c>
      <c r="AO134" s="133" t="str">
        <f t="shared" si="146"/>
        <v>Starting</v>
      </c>
      <c r="AP134" s="133" t="str">
        <f t="shared" si="147"/>
        <v>Starting</v>
      </c>
      <c r="AQ134" s="133" t="str">
        <f t="shared" si="148"/>
        <v>Starting</v>
      </c>
      <c r="AR134" s="133" t="str">
        <f t="shared" si="149"/>
        <v>Starting</v>
      </c>
      <c r="AS134" s="133" t="str">
        <f t="shared" si="150"/>
        <v>Starting</v>
      </c>
      <c r="AT134" s="133" t="str">
        <f t="shared" si="151"/>
        <v>Starting</v>
      </c>
      <c r="AU134" s="133" t="str">
        <f t="shared" si="152"/>
        <v>Starting</v>
      </c>
      <c r="AV134" s="133" t="str">
        <f t="shared" si="153"/>
        <v>Starting</v>
      </c>
      <c r="AW134" s="133" t="str">
        <f t="shared" si="154"/>
        <v>Starting</v>
      </c>
      <c r="AX134" s="133" t="str">
        <f t="shared" si="155"/>
        <v>Starting</v>
      </c>
      <c r="AY134" s="133" t="str">
        <f t="shared" si="156"/>
        <v>Starting</v>
      </c>
      <c r="AZ134" s="133" t="str">
        <f t="shared" si="157"/>
        <v>Starting</v>
      </c>
    </row>
    <row r="135" spans="31:52" ht="12.75">
      <c r="AE135" s="71">
        <f t="shared" si="137"/>
        <v>132</v>
      </c>
      <c r="AF135" s="133" t="str">
        <f t="shared" si="136"/>
        <v>Running</v>
      </c>
      <c r="AG135" s="133" t="str">
        <f t="shared" si="138"/>
        <v>Running</v>
      </c>
      <c r="AH135" s="133" t="str">
        <f t="shared" si="139"/>
        <v>Running</v>
      </c>
      <c r="AI135" s="133" t="str">
        <f t="shared" si="140"/>
        <v>Running</v>
      </c>
      <c r="AJ135" s="133" t="str">
        <f t="shared" si="141"/>
        <v>Starting</v>
      </c>
      <c r="AK135" s="133" t="str">
        <f t="shared" si="142"/>
        <v>Starting</v>
      </c>
      <c r="AL135" s="133" t="str">
        <f t="shared" si="143"/>
        <v>Starting</v>
      </c>
      <c r="AM135" s="133" t="str">
        <f t="shared" si="144"/>
        <v>Starting</v>
      </c>
      <c r="AN135" s="133" t="str">
        <f t="shared" si="145"/>
        <v>Starting</v>
      </c>
      <c r="AO135" s="133" t="str">
        <f t="shared" si="146"/>
        <v>Starting</v>
      </c>
      <c r="AP135" s="133" t="str">
        <f t="shared" si="147"/>
        <v>Starting</v>
      </c>
      <c r="AQ135" s="133" t="str">
        <f t="shared" si="148"/>
        <v>Starting</v>
      </c>
      <c r="AR135" s="133" t="str">
        <f t="shared" si="149"/>
        <v>Starting</v>
      </c>
      <c r="AS135" s="133" t="str">
        <f t="shared" si="150"/>
        <v>Starting</v>
      </c>
      <c r="AT135" s="133" t="str">
        <f t="shared" si="151"/>
        <v>Starting</v>
      </c>
      <c r="AU135" s="133" t="str">
        <f t="shared" si="152"/>
        <v>Starting</v>
      </c>
      <c r="AV135" s="133" t="str">
        <f t="shared" si="153"/>
        <v>Starting</v>
      </c>
      <c r="AW135" s="133" t="str">
        <f t="shared" si="154"/>
        <v>Starting</v>
      </c>
      <c r="AX135" s="133" t="str">
        <f t="shared" si="155"/>
        <v>Starting</v>
      </c>
      <c r="AY135" s="133" t="str">
        <f t="shared" si="156"/>
        <v>Starting</v>
      </c>
      <c r="AZ135" s="133" t="str">
        <f t="shared" si="157"/>
        <v>Starting</v>
      </c>
    </row>
    <row r="136" spans="31:52" ht="12.75">
      <c r="AE136" s="71">
        <f t="shared" si="137"/>
        <v>150</v>
      </c>
      <c r="AF136" s="133" t="str">
        <f t="shared" si="136"/>
        <v>Running</v>
      </c>
      <c r="AG136" s="133" t="str">
        <f t="shared" si="138"/>
        <v>Running</v>
      </c>
      <c r="AH136" s="133" t="str">
        <f t="shared" si="139"/>
        <v>Running</v>
      </c>
      <c r="AI136" s="133" t="str">
        <f t="shared" si="140"/>
        <v>Running</v>
      </c>
      <c r="AJ136" s="133" t="str">
        <f t="shared" si="141"/>
        <v>Starting</v>
      </c>
      <c r="AK136" s="133" t="str">
        <f t="shared" si="142"/>
        <v>Starting</v>
      </c>
      <c r="AL136" s="133" t="str">
        <f t="shared" si="143"/>
        <v>Starting</v>
      </c>
      <c r="AM136" s="133" t="str">
        <f t="shared" si="144"/>
        <v>Starting</v>
      </c>
      <c r="AN136" s="133" t="str">
        <f t="shared" si="145"/>
        <v>Starting</v>
      </c>
      <c r="AO136" s="133" t="str">
        <f t="shared" si="146"/>
        <v>Starting</v>
      </c>
      <c r="AP136" s="133" t="str">
        <f t="shared" si="147"/>
        <v>Starting</v>
      </c>
      <c r="AQ136" s="133" t="str">
        <f t="shared" si="148"/>
        <v>Starting</v>
      </c>
      <c r="AR136" s="133" t="str">
        <f t="shared" si="149"/>
        <v>Starting</v>
      </c>
      <c r="AS136" s="133" t="str">
        <f t="shared" si="150"/>
        <v>Starting</v>
      </c>
      <c r="AT136" s="133" t="str">
        <f t="shared" si="151"/>
        <v>Starting</v>
      </c>
      <c r="AU136" s="133" t="str">
        <f t="shared" si="152"/>
        <v>Starting</v>
      </c>
      <c r="AV136" s="133" t="str">
        <f t="shared" si="153"/>
        <v>Starting</v>
      </c>
      <c r="AW136" s="133" t="str">
        <f t="shared" si="154"/>
        <v>Starting</v>
      </c>
      <c r="AX136" s="133" t="str">
        <f t="shared" si="155"/>
        <v>Starting</v>
      </c>
      <c r="AY136" s="133" t="str">
        <f t="shared" si="156"/>
        <v>Starting</v>
      </c>
      <c r="AZ136" s="133" t="str">
        <f t="shared" si="157"/>
        <v>Starting</v>
      </c>
    </row>
    <row r="137" spans="31:52" ht="12.75">
      <c r="AE137" s="71">
        <f t="shared" si="137"/>
        <v>185</v>
      </c>
      <c r="AF137" s="133" t="str">
        <f t="shared" si="136"/>
        <v>Running</v>
      </c>
      <c r="AG137" s="133" t="str">
        <f t="shared" si="138"/>
        <v>Running</v>
      </c>
      <c r="AH137" s="133" t="str">
        <f t="shared" si="139"/>
        <v>Running</v>
      </c>
      <c r="AI137" s="133" t="str">
        <f t="shared" si="140"/>
        <v>Running</v>
      </c>
      <c r="AJ137" s="133" t="str">
        <f t="shared" si="141"/>
        <v>Starting</v>
      </c>
      <c r="AK137" s="133" t="str">
        <f t="shared" si="142"/>
        <v>Starting</v>
      </c>
      <c r="AL137" s="133" t="str">
        <f t="shared" si="143"/>
        <v>Starting</v>
      </c>
      <c r="AM137" s="133" t="str">
        <f t="shared" si="144"/>
        <v>Starting</v>
      </c>
      <c r="AN137" s="133" t="str">
        <f t="shared" si="145"/>
        <v>Starting</v>
      </c>
      <c r="AO137" s="133" t="str">
        <f t="shared" si="146"/>
        <v>Starting</v>
      </c>
      <c r="AP137" s="133" t="str">
        <f t="shared" si="147"/>
        <v>Starting</v>
      </c>
      <c r="AQ137" s="133" t="str">
        <f t="shared" si="148"/>
        <v>Starting</v>
      </c>
      <c r="AR137" s="133" t="str">
        <f t="shared" si="149"/>
        <v>Starting</v>
      </c>
      <c r="AS137" s="133" t="str">
        <f t="shared" si="150"/>
        <v>Starting</v>
      </c>
      <c r="AT137" s="133" t="str">
        <f t="shared" si="151"/>
        <v>Starting</v>
      </c>
      <c r="AU137" s="133" t="str">
        <f t="shared" si="152"/>
        <v>Starting</v>
      </c>
      <c r="AV137" s="133" t="str">
        <f t="shared" si="153"/>
        <v>Starting</v>
      </c>
      <c r="AW137" s="133" t="str">
        <f t="shared" si="154"/>
        <v>Starting</v>
      </c>
      <c r="AX137" s="133" t="str">
        <f t="shared" si="155"/>
        <v>Starting</v>
      </c>
      <c r="AY137" s="133" t="str">
        <f t="shared" si="156"/>
        <v>Starting</v>
      </c>
      <c r="AZ137" s="133" t="str">
        <f t="shared" si="157"/>
        <v>Starting</v>
      </c>
    </row>
    <row r="138" spans="31:52" ht="12.75">
      <c r="AE138" s="71">
        <f t="shared" si="137"/>
        <v>200</v>
      </c>
      <c r="AF138" s="133" t="str">
        <f t="shared" si="136"/>
        <v>Running</v>
      </c>
      <c r="AG138" s="133" t="str">
        <f t="shared" si="138"/>
        <v>Running</v>
      </c>
      <c r="AH138" s="133" t="str">
        <f t="shared" si="139"/>
        <v>Running</v>
      </c>
      <c r="AI138" s="133" t="str">
        <f t="shared" si="140"/>
        <v>Running</v>
      </c>
      <c r="AJ138" s="133" t="str">
        <f t="shared" si="141"/>
        <v>Starting</v>
      </c>
      <c r="AK138" s="133" t="str">
        <f t="shared" si="142"/>
        <v>Starting</v>
      </c>
      <c r="AL138" s="133" t="str">
        <f t="shared" si="143"/>
        <v>Starting</v>
      </c>
      <c r="AM138" s="133" t="str">
        <f t="shared" si="144"/>
        <v>Starting</v>
      </c>
      <c r="AN138" s="133" t="str">
        <f t="shared" si="145"/>
        <v>Starting</v>
      </c>
      <c r="AO138" s="133" t="str">
        <f t="shared" si="146"/>
        <v>Starting</v>
      </c>
      <c r="AP138" s="133" t="str">
        <f t="shared" si="147"/>
        <v>Starting</v>
      </c>
      <c r="AQ138" s="133" t="str">
        <f t="shared" si="148"/>
        <v>Starting</v>
      </c>
      <c r="AR138" s="133" t="str">
        <f t="shared" si="149"/>
        <v>Starting</v>
      </c>
      <c r="AS138" s="133" t="str">
        <f t="shared" si="150"/>
        <v>Starting</v>
      </c>
      <c r="AT138" s="133" t="str">
        <f t="shared" si="151"/>
        <v>Starting</v>
      </c>
      <c r="AU138" s="133" t="str">
        <f t="shared" si="152"/>
        <v>Starting</v>
      </c>
      <c r="AV138" s="133" t="str">
        <f t="shared" si="153"/>
        <v>Starting</v>
      </c>
      <c r="AW138" s="133" t="str">
        <f t="shared" si="154"/>
        <v>Starting</v>
      </c>
      <c r="AX138" s="133" t="str">
        <f t="shared" si="155"/>
        <v>Starting</v>
      </c>
      <c r="AY138" s="133" t="str">
        <f t="shared" si="156"/>
        <v>Starting</v>
      </c>
      <c r="AZ138" s="133" t="str">
        <f t="shared" si="157"/>
        <v>Starting</v>
      </c>
    </row>
    <row r="139" ht="12.75">
      <c r="AO139"/>
    </row>
    <row r="140" ht="12.75">
      <c r="AO140"/>
    </row>
    <row r="141" ht="12.75">
      <c r="AO141"/>
    </row>
  </sheetData>
  <conditionalFormatting sqref="AF115:AZ138">
    <cfRule type="cellIs" priority="1" dxfId="0" operator="equal" stopIfTrue="1">
      <formula>"Starting"</formula>
    </cfRule>
  </conditionalFormatting>
  <conditionalFormatting sqref="H27:H50">
    <cfRule type="cellIs" priority="2" dxfId="1" operator="equal" stopIfTrue="1">
      <formula>AN89</formula>
    </cfRule>
    <cfRule type="cellIs" priority="3" dxfId="2" operator="equal" stopIfTrue="1">
      <formula>":"</formula>
    </cfRule>
  </conditionalFormatting>
  <conditionalFormatting sqref="I27:I50">
    <cfRule type="cellIs" priority="4" dxfId="1" operator="equal" stopIfTrue="1">
      <formula>AS89</formula>
    </cfRule>
    <cfRule type="cellIs" priority="5" dxfId="2" operator="equal" stopIfTrue="1">
      <formula>":"</formula>
    </cfRule>
  </conditionalFormatting>
  <conditionalFormatting sqref="J27:J50">
    <cfRule type="cellIs" priority="6" dxfId="1" operator="equal" stopIfTrue="1">
      <formula>AX89</formula>
    </cfRule>
    <cfRule type="cellIs" priority="7" dxfId="2" operator="equal" stopIfTrue="1">
      <formula>":"</formula>
    </cfRule>
  </conditionalFormatting>
  <conditionalFormatting sqref="K27:K50">
    <cfRule type="cellIs" priority="8" dxfId="1" operator="equal" stopIfTrue="1">
      <formula>BC89</formula>
    </cfRule>
    <cfRule type="cellIs" priority="9" dxfId="2" operator="equal" stopIfTrue="1">
      <formula>":"</formula>
    </cfRule>
  </conditionalFormatting>
  <conditionalFormatting sqref="L27:L50">
    <cfRule type="cellIs" priority="10" dxfId="1" operator="equal" stopIfTrue="1">
      <formula>BH89</formula>
    </cfRule>
    <cfRule type="cellIs" priority="11" dxfId="2" operator="equal" stopIfTrue="1">
      <formula>":"</formula>
    </cfRule>
  </conditionalFormatting>
  <conditionalFormatting sqref="M27:M50">
    <cfRule type="cellIs" priority="12" dxfId="1" operator="equal" stopIfTrue="1">
      <formula>BM89</formula>
    </cfRule>
    <cfRule type="cellIs" priority="13" dxfId="2" operator="equal" stopIfTrue="1">
      <formula>":"</formula>
    </cfRule>
  </conditionalFormatting>
  <conditionalFormatting sqref="N27:N50">
    <cfRule type="cellIs" priority="14" dxfId="1" operator="equal" stopIfTrue="1">
      <formula>BR89</formula>
    </cfRule>
    <cfRule type="cellIs" priority="15" dxfId="2" operator="equal" stopIfTrue="1">
      <formula>":"</formula>
    </cfRule>
  </conditionalFormatting>
  <conditionalFormatting sqref="O27:O50">
    <cfRule type="cellIs" priority="16" dxfId="1" operator="equal" stopIfTrue="1">
      <formula>BW89</formula>
    </cfRule>
    <cfRule type="cellIs" priority="17" dxfId="2" operator="equal" stopIfTrue="1">
      <formula>":"</formula>
    </cfRule>
  </conditionalFormatting>
  <conditionalFormatting sqref="P27:P50">
    <cfRule type="cellIs" priority="18" dxfId="1" operator="equal" stopIfTrue="1">
      <formula>CB89</formula>
    </cfRule>
    <cfRule type="cellIs" priority="19" dxfId="2" operator="equal" stopIfTrue="1">
      <formula>":"</formula>
    </cfRule>
  </conditionalFormatting>
  <conditionalFormatting sqref="Q27:Q50">
    <cfRule type="cellIs" priority="20" dxfId="1" operator="equal" stopIfTrue="1">
      <formula>CG89</formula>
    </cfRule>
    <cfRule type="cellIs" priority="21" dxfId="2" operator="equal" stopIfTrue="1">
      <formula>":"</formula>
    </cfRule>
  </conditionalFormatting>
  <conditionalFormatting sqref="R27:R50">
    <cfRule type="cellIs" priority="22" dxfId="1" operator="equal" stopIfTrue="1">
      <formula>CL89</formula>
    </cfRule>
    <cfRule type="cellIs" priority="23" dxfId="2" operator="equal" stopIfTrue="1">
      <formula>":"</formula>
    </cfRule>
  </conditionalFormatting>
  <conditionalFormatting sqref="S27:S50">
    <cfRule type="cellIs" priority="24" dxfId="1" operator="equal" stopIfTrue="1">
      <formula>CQ89</formula>
    </cfRule>
    <cfRule type="cellIs" priority="25" dxfId="2" operator="equal" stopIfTrue="1">
      <formula>":"</formula>
    </cfRule>
  </conditionalFormatting>
  <conditionalFormatting sqref="T27:T50">
    <cfRule type="cellIs" priority="26" dxfId="1" operator="equal" stopIfTrue="1">
      <formula>CV89</formula>
    </cfRule>
    <cfRule type="cellIs" priority="27" dxfId="2" operator="equal" stopIfTrue="1">
      <formula>":"</formula>
    </cfRule>
  </conditionalFormatting>
  <conditionalFormatting sqref="U27:U50">
    <cfRule type="cellIs" priority="28" dxfId="1" operator="equal" stopIfTrue="1">
      <formula>DA89</formula>
    </cfRule>
    <cfRule type="cellIs" priority="29" dxfId="2" operator="equal" stopIfTrue="1">
      <formula>":"</formula>
    </cfRule>
  </conditionalFormatting>
  <conditionalFormatting sqref="V27:V50">
    <cfRule type="cellIs" priority="30" dxfId="1" operator="equal" stopIfTrue="1">
      <formula>DF89</formula>
    </cfRule>
    <cfRule type="cellIs" priority="31" dxfId="2" operator="equal" stopIfTrue="1">
      <formula>":"</formula>
    </cfRule>
  </conditionalFormatting>
  <conditionalFormatting sqref="W27:W50">
    <cfRule type="cellIs" priority="32" dxfId="1" operator="equal" stopIfTrue="1">
      <formula>DK89</formula>
    </cfRule>
    <cfRule type="cellIs" priority="33" dxfId="2" operator="equal" stopIfTrue="1">
      <formula>":"</formula>
    </cfRule>
  </conditionalFormatting>
  <conditionalFormatting sqref="X27:X50">
    <cfRule type="cellIs" priority="34" dxfId="1" operator="equal" stopIfTrue="1">
      <formula>DP89</formula>
    </cfRule>
    <cfRule type="cellIs" priority="35" dxfId="2" operator="equal" stopIfTrue="1">
      <formula>":"</formula>
    </cfRule>
  </conditionalFormatting>
  <conditionalFormatting sqref="Y27:Y50">
    <cfRule type="cellIs" priority="36" dxfId="1" operator="equal" stopIfTrue="1">
      <formula>DU89</formula>
    </cfRule>
    <cfRule type="cellIs" priority="37" dxfId="2" operator="equal" stopIfTrue="1">
      <formula>":"</formula>
    </cfRule>
  </conditionalFormatting>
  <conditionalFormatting sqref="Z27:Z50">
    <cfRule type="cellIs" priority="38" dxfId="1" operator="equal" stopIfTrue="1">
      <formula>DZ89</formula>
    </cfRule>
    <cfRule type="cellIs" priority="39" dxfId="2" operator="equal" stopIfTrue="1">
      <formula>":"</formula>
    </cfRule>
  </conditionalFormatting>
  <conditionalFormatting sqref="AA27:AA50">
    <cfRule type="cellIs" priority="40" dxfId="1" operator="equal" stopIfTrue="1">
      <formula>EE89</formula>
    </cfRule>
    <cfRule type="cellIs" priority="41" dxfId="2" operator="equal" stopIfTrue="1">
      <formula>":"</formula>
    </cfRule>
  </conditionalFormatting>
  <conditionalFormatting sqref="AB27:AB50">
    <cfRule type="cellIs" priority="42" dxfId="1" operator="equal" stopIfTrue="1">
      <formula>EJ89</formula>
    </cfRule>
    <cfRule type="cellIs" priority="43" dxfId="2" operator="equal" stopIfTrue="1">
      <formula>":"</formula>
    </cfRule>
  </conditionalFormatting>
  <printOptions horizontalCentered="1" verticalCentered="1"/>
  <pageMargins left="0.55" right="0.46" top="1.24" bottom="0.95" header="0.77" footer="0.5"/>
  <pageSetup fitToHeight="1" fitToWidth="1" horizontalDpi="600" verticalDpi="600" orientation="landscape" paperSize="8" scale="93" r:id="rId1"/>
  <headerFooter alignWithMargins="0">
    <oddHeader>&amp;R
</oddHead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KBR IPS</dc:creator>
  <cp:keywords/>
  <dc:description/>
  <cp:lastModifiedBy>KBR IPS</cp:lastModifiedBy>
  <cp:lastPrinted>2011-01-24T01:44:42Z</cp:lastPrinted>
  <dcterms:created xsi:type="dcterms:W3CDTF">2011-01-19T02:17:44Z</dcterms:created>
  <dcterms:modified xsi:type="dcterms:W3CDTF">2011-01-24T01:46:40Z</dcterms:modified>
  <cp:category/>
  <cp:version/>
  <cp:contentType/>
  <cp:contentStatus/>
</cp:coreProperties>
</file>